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jisaku\form\"/>
    </mc:Choice>
  </mc:AlternateContent>
  <xr:revisionPtr revIDLastSave="0" documentId="13_ncr:1_{62ABFCD3-8329-4735-84DC-81ECC25D9139}" xr6:coauthVersionLast="47" xr6:coauthVersionMax="47" xr10:uidLastSave="{00000000-0000-0000-0000-000000000000}"/>
  <bookViews>
    <workbookView xWindow="315" yWindow="330" windowWidth="25890" windowHeight="15000" xr2:uid="{33299CB2-390D-4D44-85C4-E3629E148EB2}"/>
  </bookViews>
  <sheets>
    <sheet name="試算" sheetId="1" r:id="rId1"/>
    <sheet name="等級表" sheetId="2" r:id="rId2"/>
  </sheets>
  <definedNames>
    <definedName name="_xlnm.Print_Area" localSheetId="0">試算!$A$1:$V$41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S16" i="1" s="1"/>
  <c r="O16" i="1" l="1"/>
  <c r="Q16" i="1"/>
  <c r="M16" i="1"/>
  <c r="P16" i="1"/>
  <c r="R16" i="1"/>
  <c r="E38" i="1"/>
  <c r="D38" i="1"/>
  <c r="C38" i="1"/>
  <c r="F37" i="1"/>
  <c r="B37" i="1"/>
  <c r="F36" i="1"/>
  <c r="B36" i="1"/>
  <c r="F35" i="1"/>
  <c r="H35" i="1" s="1"/>
  <c r="B35" i="1"/>
  <c r="F34" i="1"/>
  <c r="B34" i="1"/>
  <c r="F33" i="1"/>
  <c r="H33" i="1" s="1"/>
  <c r="B33" i="1"/>
  <c r="F32" i="1"/>
  <c r="B32" i="1"/>
  <c r="F31" i="1"/>
  <c r="H31" i="1" s="1"/>
  <c r="B31" i="1"/>
  <c r="F30" i="1"/>
  <c r="B30" i="1"/>
  <c r="G24" i="1"/>
  <c r="F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E16" i="1"/>
  <c r="H10" i="1"/>
  <c r="G10" i="1"/>
  <c r="F10" i="1"/>
  <c r="E10" i="1"/>
  <c r="D10" i="1"/>
  <c r="C10" i="1"/>
  <c r="I9" i="1"/>
  <c r="I8" i="1"/>
  <c r="Q19" i="1" l="1"/>
  <c r="O19" i="1"/>
  <c r="P19" i="1"/>
  <c r="M19" i="1"/>
  <c r="P20" i="1"/>
  <c r="O20" i="1"/>
  <c r="Q20" i="1"/>
  <c r="M20" i="1"/>
  <c r="O17" i="1"/>
  <c r="M17" i="1"/>
  <c r="P17" i="1"/>
  <c r="Q17" i="1"/>
  <c r="O21" i="1"/>
  <c r="P21" i="1"/>
  <c r="Q21" i="1"/>
  <c r="M21" i="1"/>
  <c r="Q22" i="1"/>
  <c r="O22" i="1"/>
  <c r="P22" i="1"/>
  <c r="M22" i="1"/>
  <c r="Q23" i="1"/>
  <c r="O23" i="1"/>
  <c r="M23" i="1"/>
  <c r="P23" i="1"/>
  <c r="O18" i="1"/>
  <c r="M18" i="1"/>
  <c r="P18" i="1"/>
  <c r="Q18" i="1"/>
  <c r="G30" i="1"/>
  <c r="H30" i="1"/>
  <c r="G32" i="1"/>
  <c r="H32" i="1"/>
  <c r="I36" i="1"/>
  <c r="H36" i="1"/>
  <c r="M37" i="1"/>
  <c r="H37" i="1"/>
  <c r="K34" i="1"/>
  <c r="H34" i="1"/>
  <c r="T16" i="1"/>
  <c r="U16" i="1" s="1"/>
  <c r="R21" i="1"/>
  <c r="S21" i="1"/>
  <c r="S18" i="1"/>
  <c r="R18" i="1"/>
  <c r="S22" i="1"/>
  <c r="R22" i="1"/>
  <c r="R23" i="1"/>
  <c r="S23" i="1"/>
  <c r="R19" i="1"/>
  <c r="S19" i="1"/>
  <c r="I32" i="1"/>
  <c r="R20" i="1"/>
  <c r="S20" i="1"/>
  <c r="R17" i="1"/>
  <c r="S17" i="1"/>
  <c r="E24" i="1"/>
  <c r="G33" i="1"/>
  <c r="I33" i="1"/>
  <c r="O37" i="1"/>
  <c r="K30" i="1"/>
  <c r="M30" i="1"/>
  <c r="O30" i="1"/>
  <c r="I31" i="1"/>
  <c r="K32" i="1"/>
  <c r="K33" i="1"/>
  <c r="I10" i="1"/>
  <c r="K31" i="1"/>
  <c r="M32" i="1"/>
  <c r="M33" i="1"/>
  <c r="M31" i="1"/>
  <c r="O32" i="1"/>
  <c r="O33" i="1"/>
  <c r="O31" i="1"/>
  <c r="H24" i="1"/>
  <c r="I35" i="1"/>
  <c r="G37" i="1"/>
  <c r="M34" i="1"/>
  <c r="K35" i="1"/>
  <c r="G31" i="1"/>
  <c r="O34" i="1"/>
  <c r="M35" i="1"/>
  <c r="K36" i="1"/>
  <c r="I37" i="1"/>
  <c r="F38" i="1"/>
  <c r="I30" i="1"/>
  <c r="O35" i="1"/>
  <c r="M36" i="1"/>
  <c r="K37" i="1"/>
  <c r="O36" i="1"/>
  <c r="G34" i="1"/>
  <c r="G35" i="1"/>
  <c r="I34" i="1"/>
  <c r="G36" i="1"/>
  <c r="T20" i="1" l="1"/>
  <c r="U20" i="1" s="1"/>
  <c r="P34" i="1"/>
  <c r="Q34" i="1" s="1"/>
  <c r="T19" i="1"/>
  <c r="U19" i="1" s="1"/>
  <c r="T18" i="1"/>
  <c r="U18" i="1" s="1"/>
  <c r="T23" i="1"/>
  <c r="U23" i="1" s="1"/>
  <c r="T17" i="1"/>
  <c r="U17" i="1" s="1"/>
  <c r="T22" i="1"/>
  <c r="U22" i="1" s="1"/>
  <c r="T21" i="1"/>
  <c r="U21" i="1" s="1"/>
  <c r="P37" i="1"/>
  <c r="Q37" i="1" s="1"/>
  <c r="P36" i="1"/>
  <c r="Q36" i="1" s="1"/>
  <c r="P32" i="1"/>
  <c r="Q32" i="1" s="1"/>
  <c r="P35" i="1"/>
  <c r="Q35" i="1" s="1"/>
  <c r="P33" i="1"/>
  <c r="Q33" i="1" s="1"/>
  <c r="P30" i="1"/>
  <c r="Q30" i="1" s="1"/>
  <c r="O38" i="1"/>
  <c r="P31" i="1"/>
  <c r="M38" i="1"/>
  <c r="P24" i="1"/>
  <c r="R24" i="1"/>
  <c r="S24" i="1"/>
  <c r="K38" i="1"/>
  <c r="Q24" i="1"/>
  <c r="M24" i="1"/>
  <c r="I38" i="1"/>
  <c r="O24" i="1"/>
  <c r="H38" i="1"/>
  <c r="G38" i="1"/>
  <c r="P38" i="1" l="1"/>
  <c r="Q31" i="1"/>
  <c r="Q38" i="1" s="1"/>
  <c r="T24" i="1"/>
  <c r="U24" i="1"/>
</calcChain>
</file>

<file path=xl/sharedStrings.xml><?xml version="1.0" encoding="utf-8"?>
<sst xmlns="http://schemas.openxmlformats.org/spreadsheetml/2006/main" count="86" uniqueCount="70">
  <si>
    <t>印刷用紙：初期設定はＡ３横</t>
    <rPh sb="0" eb="2">
      <t>インサツ</t>
    </rPh>
    <rPh sb="2" eb="4">
      <t>ヨウシ</t>
    </rPh>
    <rPh sb="5" eb="7">
      <t>ショキ</t>
    </rPh>
    <rPh sb="7" eb="9">
      <t>セッテイ</t>
    </rPh>
    <rPh sb="12" eb="13">
      <t>ヨコ</t>
    </rPh>
    <phoneticPr fontId="2"/>
  </si>
  <si>
    <t>のセルだけ入力可能。</t>
    <rPh sb="5" eb="7">
      <t>ニュウリョク</t>
    </rPh>
    <rPh sb="7" eb="9">
      <t>カノウ</t>
    </rPh>
    <phoneticPr fontId="2"/>
  </si>
  <si>
    <t>令和６年４月１日現在の料率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リョウリツ</t>
    </rPh>
    <phoneticPr fontId="2"/>
  </si>
  <si>
    <t>合計</t>
    <rPh sb="0" eb="2">
      <t>ゴウケイ</t>
    </rPh>
    <phoneticPr fontId="2"/>
  </si>
  <si>
    <t>負担区分</t>
    <rPh sb="0" eb="2">
      <t>フタン</t>
    </rPh>
    <rPh sb="2" eb="4">
      <t>クブン</t>
    </rPh>
    <phoneticPr fontId="2"/>
  </si>
  <si>
    <t>健康保険</t>
    <rPh sb="0" eb="2">
      <t>ケンコウ</t>
    </rPh>
    <rPh sb="2" eb="4">
      <t>ホケン</t>
    </rPh>
    <phoneticPr fontId="2"/>
  </si>
  <si>
    <t>介護保険</t>
    <rPh sb="0" eb="2">
      <t>カイゴ</t>
    </rPh>
    <rPh sb="2" eb="4">
      <t>ホケン</t>
    </rPh>
    <phoneticPr fontId="2"/>
  </si>
  <si>
    <t>厚生年金</t>
    <rPh sb="0" eb="2">
      <t>コウセイ</t>
    </rPh>
    <rPh sb="2" eb="4">
      <t>ネンキン</t>
    </rPh>
    <phoneticPr fontId="2"/>
  </si>
  <si>
    <t>子供子育て
拠出金</t>
    <rPh sb="0" eb="2">
      <t>コドモ</t>
    </rPh>
    <rPh sb="2" eb="4">
      <t>コソダ</t>
    </rPh>
    <rPh sb="6" eb="9">
      <t>キョシュツキン</t>
    </rPh>
    <phoneticPr fontId="2"/>
  </si>
  <si>
    <t>雇用保険</t>
    <rPh sb="0" eb="2">
      <t>コヨウ</t>
    </rPh>
    <rPh sb="2" eb="4">
      <t>ホケン</t>
    </rPh>
    <phoneticPr fontId="2"/>
  </si>
  <si>
    <t>本人</t>
    <rPh sb="0" eb="2">
      <t>ホンニン</t>
    </rPh>
    <phoneticPr fontId="2"/>
  </si>
  <si>
    <t>事業主</t>
    <rPh sb="0" eb="3">
      <t>ジギョウヌシ</t>
    </rPh>
    <phoneticPr fontId="2"/>
  </si>
  <si>
    <t>計</t>
    <rPh sb="0" eb="1">
      <t>ケイ</t>
    </rPh>
    <phoneticPr fontId="2"/>
  </si>
  <si>
    <t>円として計算（毎年１０月に改定されます）</t>
    <rPh sb="0" eb="1">
      <t>エン</t>
    </rPh>
    <rPh sb="4" eb="6">
      <t>ケイサン</t>
    </rPh>
    <rPh sb="7" eb="9">
      <t>マイネン</t>
    </rPh>
    <rPh sb="11" eb="12">
      <t>ツキ</t>
    </rPh>
    <rPh sb="13" eb="15">
      <t>カイテイ</t>
    </rPh>
    <phoneticPr fontId="2"/>
  </si>
  <si>
    <t>氏　名</t>
    <rPh sb="0" eb="1">
      <t>シ</t>
    </rPh>
    <rPh sb="2" eb="3">
      <t>ナ</t>
    </rPh>
    <phoneticPr fontId="2"/>
  </si>
  <si>
    <t>１日</t>
    <rPh sb="1" eb="2">
      <t>ヒ</t>
    </rPh>
    <phoneticPr fontId="2"/>
  </si>
  <si>
    <t>月平均</t>
    <rPh sb="0" eb="1">
      <t>ツキ</t>
    </rPh>
    <rPh sb="1" eb="3">
      <t>ヘイキン</t>
    </rPh>
    <phoneticPr fontId="2"/>
  </si>
  <si>
    <t>最低賃金</t>
    <rPh sb="0" eb="2">
      <t>サイテイ</t>
    </rPh>
    <rPh sb="2" eb="4">
      <t>チンギン</t>
    </rPh>
    <phoneticPr fontId="2"/>
  </si>
  <si>
    <t>基本給月額</t>
    <rPh sb="0" eb="3">
      <t>キホンキュウ</t>
    </rPh>
    <rPh sb="3" eb="5">
      <t>ゲツガク</t>
    </rPh>
    <phoneticPr fontId="2"/>
  </si>
  <si>
    <t>他手当</t>
    <rPh sb="0" eb="1">
      <t>タ</t>
    </rPh>
    <rPh sb="1" eb="3">
      <t>テアテ</t>
    </rPh>
    <phoneticPr fontId="2"/>
  </si>
  <si>
    <t>総支給額</t>
    <rPh sb="0" eb="1">
      <t>ソウ</t>
    </rPh>
    <rPh sb="1" eb="4">
      <t>シキュウガク</t>
    </rPh>
    <phoneticPr fontId="2"/>
  </si>
  <si>
    <t>加入の有無（加入は1）</t>
    <rPh sb="0" eb="2">
      <t>カニュウ</t>
    </rPh>
    <rPh sb="3" eb="5">
      <t>ウム</t>
    </rPh>
    <rPh sb="6" eb="8">
      <t>カニュウ</t>
    </rPh>
    <phoneticPr fontId="2"/>
  </si>
  <si>
    <t>労働時間</t>
  </si>
  <si>
    <t>出勤日数</t>
    <phoneticPr fontId="2"/>
  </si>
  <si>
    <t>参考額</t>
    <rPh sb="0" eb="2">
      <t>サンコウ</t>
    </rPh>
    <rPh sb="2" eb="3">
      <t>ガク</t>
    </rPh>
    <phoneticPr fontId="2"/>
  </si>
  <si>
    <t>(通勤含む)</t>
  </si>
  <si>
    <t>健保</t>
    <rPh sb="0" eb="2">
      <t>ケンポ</t>
    </rPh>
    <phoneticPr fontId="2"/>
  </si>
  <si>
    <t>介護</t>
    <rPh sb="0" eb="2">
      <t>カイゴ</t>
    </rPh>
    <phoneticPr fontId="2"/>
  </si>
  <si>
    <t>厚年</t>
    <rPh sb="0" eb="2">
      <t>コウネン</t>
    </rPh>
    <phoneticPr fontId="2"/>
  </si>
  <si>
    <t>雇用</t>
    <rPh sb="0" eb="2">
      <t>コヨウ</t>
    </rPh>
    <phoneticPr fontId="2"/>
  </si>
  <si>
    <t>健康保険</t>
    <rPh sb="0" eb="4">
      <t>ケンコウホケン</t>
    </rPh>
    <phoneticPr fontId="2"/>
  </si>
  <si>
    <t>子･拠出金</t>
    <rPh sb="0" eb="1">
      <t>コ</t>
    </rPh>
    <rPh sb="2" eb="5">
      <t>キョシュツキン</t>
    </rPh>
    <phoneticPr fontId="2"/>
  </si>
  <si>
    <t>労災保険</t>
    <rPh sb="0" eb="2">
      <t>ロウサイ</t>
    </rPh>
    <rPh sb="2" eb="4">
      <t>ホケン</t>
    </rPh>
    <phoneticPr fontId="2"/>
  </si>
  <si>
    <t>賃金分</t>
    <rPh sb="0" eb="3">
      <t>チンギンブン</t>
    </rPh>
    <phoneticPr fontId="2"/>
  </si>
  <si>
    <t>Ａ(例)</t>
    <rPh sb="2" eb="3">
      <t>レイ</t>
    </rPh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</si>
  <si>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</si>
  <si>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</si>
  <si>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</si>
  <si>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</si>
  <si>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</si>
  <si>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</si>
  <si>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</si>
  <si>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賞与</t>
    <rPh sb="0" eb="2">
      <t>ショウヨ</t>
    </rPh>
    <phoneticPr fontId="2"/>
  </si>
  <si>
    <t>賞与１</t>
    <rPh sb="0" eb="2">
      <t>ショウヨ</t>
    </rPh>
    <phoneticPr fontId="2"/>
  </si>
  <si>
    <t>賞与２</t>
    <rPh sb="0" eb="2">
      <t>ショウヨ</t>
    </rPh>
    <phoneticPr fontId="2"/>
  </si>
  <si>
    <t>賞与計</t>
    <rPh sb="0" eb="2">
      <t>ショウヨ</t>
    </rPh>
    <rPh sb="2" eb="3">
      <t>ケイ</t>
    </rPh>
    <phoneticPr fontId="2"/>
  </si>
  <si>
    <t>賞与分</t>
    <rPh sb="0" eb="2">
      <t>ショウヨ</t>
    </rPh>
    <rPh sb="2" eb="3">
      <t>ブン</t>
    </rPh>
    <phoneticPr fontId="2"/>
  </si>
  <si>
    <t>*労働保険料(千分率)</t>
    <rPh sb="1" eb="3">
      <t>ロウドウ</t>
    </rPh>
    <rPh sb="3" eb="5">
      <t>ホケン</t>
    </rPh>
    <rPh sb="5" eb="6">
      <t>リョウ</t>
    </rPh>
    <phoneticPr fontId="2"/>
  </si>
  <si>
    <t>の部分は保護されており、自動で計算されます。</t>
    <rPh sb="1" eb="3">
      <t>ブブン</t>
    </rPh>
    <rPh sb="4" eb="6">
      <t>ホゴ</t>
    </rPh>
    <rPh sb="12" eb="14">
      <t>ジドウ</t>
    </rPh>
    <rPh sb="15" eb="17">
      <t>ケイサン</t>
    </rPh>
    <phoneticPr fontId="2"/>
  </si>
  <si>
    <t>（作成者より）使用に際し、気がついたことがありましたら、ご連絡ください。TEL:0197-65-0363</t>
    <rPh sb="1" eb="4">
      <t>サクセイシャ</t>
    </rPh>
    <rPh sb="7" eb="9">
      <t>シヨウ</t>
    </rPh>
    <rPh sb="10" eb="11">
      <t>サイ</t>
    </rPh>
    <rPh sb="13" eb="14">
      <t>キ</t>
    </rPh>
    <rPh sb="29" eb="31">
      <t>レンラク</t>
    </rPh>
    <phoneticPr fontId="2"/>
  </si>
  <si>
    <t>*労働保険料率は、業種により異なります。下表を参照し、訂正して下さい。(労災は全額事業主負担)</t>
    <rPh sb="1" eb="3">
      <t>ロウドウ</t>
    </rPh>
    <rPh sb="3" eb="5">
      <t>ホケン</t>
    </rPh>
    <rPh sb="5" eb="7">
      <t>リョウリツ</t>
    </rPh>
    <rPh sb="9" eb="11">
      <t>ギョウシュ</t>
    </rPh>
    <rPh sb="14" eb="15">
      <t>コト</t>
    </rPh>
    <rPh sb="20" eb="22">
      <t>カヒョウ</t>
    </rPh>
    <rPh sb="23" eb="25">
      <t>サンショウ</t>
    </rPh>
    <rPh sb="27" eb="29">
      <t>テイセイ</t>
    </rPh>
    <rPh sb="31" eb="32">
      <t>クダ</t>
    </rPh>
    <rPh sb="36" eb="38">
      <t>ロウサイ</t>
    </rPh>
    <rPh sb="39" eb="41">
      <t>ゼンガク</t>
    </rPh>
    <rPh sb="41" eb="44">
      <t>ジギョウヌシ</t>
    </rPh>
    <rPh sb="44" eb="46">
      <t>フタン</t>
    </rPh>
    <phoneticPr fontId="2"/>
  </si>
  <si>
    <t>社会保険料・岩手県協会けんぽ（千分率）</t>
    <rPh sb="0" eb="4">
      <t>シャカイホケン</t>
    </rPh>
    <rPh sb="4" eb="5">
      <t>リョウ</t>
    </rPh>
    <rPh sb="6" eb="9">
      <t>イワテケン</t>
    </rPh>
    <rPh sb="9" eb="11">
      <t>キョウカイ</t>
    </rPh>
    <phoneticPr fontId="2"/>
  </si>
  <si>
    <t>賞与３</t>
    <rPh sb="0" eb="2">
      <t>ショウヨ</t>
    </rPh>
    <phoneticPr fontId="2"/>
  </si>
  <si>
    <t>　法　定　福　利　費　試　算　額　表　</t>
    <rPh sb="1" eb="2">
      <t>ホウ</t>
    </rPh>
    <rPh sb="3" eb="4">
      <t>サダム</t>
    </rPh>
    <rPh sb="5" eb="6">
      <t>フク</t>
    </rPh>
    <rPh sb="7" eb="8">
      <t>リ</t>
    </rPh>
    <rPh sb="9" eb="10">
      <t>ヒ</t>
    </rPh>
    <rPh sb="11" eb="12">
      <t>タメシ</t>
    </rPh>
    <rPh sb="13" eb="14">
      <t>サン</t>
    </rPh>
    <rPh sb="15" eb="16">
      <t>ガク</t>
    </rPh>
    <rPh sb="17" eb="18">
      <t>ヒョウ</t>
    </rPh>
    <phoneticPr fontId="2"/>
  </si>
  <si>
    <t>以上</t>
    <rPh sb="0" eb="2">
      <t>イジョウ</t>
    </rPh>
    <phoneticPr fontId="2"/>
  </si>
  <si>
    <t>健保等級表</t>
    <rPh sb="0" eb="2">
      <t>ケンポ</t>
    </rPh>
    <rPh sb="2" eb="5">
      <t>トウキュウヒョウ</t>
    </rPh>
    <phoneticPr fontId="2"/>
  </si>
  <si>
    <t>健保月額</t>
    <rPh sb="0" eb="2">
      <t>ケンポ</t>
    </rPh>
    <rPh sb="2" eb="4">
      <t>ゲツガク</t>
    </rPh>
    <phoneticPr fontId="2"/>
  </si>
  <si>
    <t>厚年月額</t>
    <rPh sb="0" eb="2">
      <t>コウネン</t>
    </rPh>
    <rPh sb="2" eb="4">
      <t>ゲツガク</t>
    </rPh>
    <phoneticPr fontId="2"/>
  </si>
  <si>
    <t>法定福利費　（事業主負担）</t>
    <rPh sb="0" eb="2">
      <t>ホウテイ</t>
    </rPh>
    <rPh sb="2" eb="5">
      <t>フクリヒ</t>
    </rPh>
    <rPh sb="7" eb="10">
      <t>ジギョウヌシ</t>
    </rPh>
    <rPh sb="10" eb="12">
      <t>フタン</t>
    </rPh>
    <phoneticPr fontId="2"/>
  </si>
  <si>
    <t>人件費計</t>
    <rPh sb="0" eb="3">
      <t>ジンケンヒ</t>
    </rPh>
    <rPh sb="3" eb="4">
      <t>ケイ</t>
    </rPh>
    <phoneticPr fontId="2"/>
  </si>
  <si>
    <t>　法定福利費　（事業主負担）</t>
    <phoneticPr fontId="2"/>
  </si>
  <si>
    <t>賃金月額</t>
    <rPh sb="0" eb="2">
      <t>チンギン</t>
    </rPh>
    <rPh sb="2" eb="4">
      <t>ゲツガク</t>
    </rPh>
    <phoneticPr fontId="2"/>
  </si>
  <si>
    <t>最低賃金を</t>
    <rPh sb="0" eb="2">
      <t>サイテイ</t>
    </rPh>
    <rPh sb="2" eb="4">
      <t>チンギン</t>
    </rPh>
    <phoneticPr fontId="2"/>
  </si>
  <si>
    <r>
      <t>＊</t>
    </r>
    <r>
      <rPr>
        <b/>
        <sz val="12"/>
        <color theme="1"/>
        <rFont val="游ゴシック"/>
        <family val="3"/>
        <charset val="128"/>
        <scheme val="minor"/>
      </rPr>
      <t>役員報酬</t>
    </r>
    <r>
      <rPr>
        <sz val="11"/>
        <color theme="1"/>
        <rFont val="游ゴシック"/>
        <family val="2"/>
        <charset val="128"/>
        <scheme val="minor"/>
      </rPr>
      <t>については、入力後労災保険料を０に読み替えて下さい。</t>
    </r>
    <rPh sb="1" eb="3">
      <t>ヤクイン</t>
    </rPh>
    <rPh sb="3" eb="5">
      <t>ホウシュウ</t>
    </rPh>
    <rPh sb="11" eb="13">
      <t>ニュウリョク</t>
    </rPh>
    <rPh sb="13" eb="14">
      <t>ゴ</t>
    </rPh>
    <rPh sb="14" eb="16">
      <t>ロウサイ</t>
    </rPh>
    <rPh sb="16" eb="19">
      <t>ホケンリョウ</t>
    </rPh>
    <rPh sb="22" eb="23">
      <t>ヨ</t>
    </rPh>
    <rPh sb="24" eb="25">
      <t>カ</t>
    </rPh>
    <rPh sb="27" eb="28">
      <t>クダ</t>
    </rPh>
    <phoneticPr fontId="2"/>
  </si>
  <si>
    <t>（註）１，最低賃金は、毎年１０月にアップ
　　　２，社会保険の料率改正は、原則毎年３月、臨時に９月。
　　　３，労働保険料率改正は原則毎年４月。
　　　４，事業主負担の社会保険料額の円未満端数は、ここでは４捨５入。
　　　５，介護保険料は、健保加入者で、満４０才～６５才未満の者のみ。
　　　６，子供・子育て拠出金は、厚生年金加入者のみにて全額事業主負担。</t>
    <rPh sb="1" eb="2">
      <t>チュウ</t>
    </rPh>
    <rPh sb="5" eb="9">
      <t>サイテイチンギン</t>
    </rPh>
    <rPh sb="11" eb="13">
      <t>マイネン</t>
    </rPh>
    <rPh sb="15" eb="16">
      <t>ツキ</t>
    </rPh>
    <rPh sb="26" eb="28">
      <t>シャカイ</t>
    </rPh>
    <rPh sb="28" eb="30">
      <t>ホケン</t>
    </rPh>
    <rPh sb="31" eb="33">
      <t>リョウリツ</t>
    </rPh>
    <rPh sb="33" eb="35">
      <t>カイセイ</t>
    </rPh>
    <rPh sb="37" eb="39">
      <t>ゲンソク</t>
    </rPh>
    <rPh sb="39" eb="41">
      <t>マイネン</t>
    </rPh>
    <rPh sb="44" eb="46">
      <t>リンジ</t>
    </rPh>
    <rPh sb="56" eb="58">
      <t>ロウドウ</t>
    </rPh>
    <rPh sb="58" eb="60">
      <t>ホケン</t>
    </rPh>
    <rPh sb="60" eb="61">
      <t>リョウ</t>
    </rPh>
    <rPh sb="61" eb="62">
      <t>リツ</t>
    </rPh>
    <rPh sb="62" eb="64">
      <t>カイセイ</t>
    </rPh>
    <rPh sb="65" eb="67">
      <t>ゲンソク</t>
    </rPh>
    <rPh sb="67" eb="69">
      <t>マイネン</t>
    </rPh>
    <rPh sb="70" eb="71">
      <t>ツキ</t>
    </rPh>
    <rPh sb="78" eb="81">
      <t>ジギョウヌシ</t>
    </rPh>
    <rPh sb="81" eb="83">
      <t>フタン</t>
    </rPh>
    <rPh sb="84" eb="86">
      <t>シャカイ</t>
    </rPh>
    <rPh sb="86" eb="89">
      <t>ホケンリョウ</t>
    </rPh>
    <rPh sb="89" eb="90">
      <t>ガク</t>
    </rPh>
    <rPh sb="91" eb="94">
      <t>エンミマン</t>
    </rPh>
    <rPh sb="94" eb="96">
      <t>ハスウ</t>
    </rPh>
    <rPh sb="103" eb="104">
      <t>ス</t>
    </rPh>
    <rPh sb="105" eb="106">
      <t>ニュウ</t>
    </rPh>
    <rPh sb="113" eb="115">
      <t>カイゴ</t>
    </rPh>
    <rPh sb="115" eb="117">
      <t>ホケン</t>
    </rPh>
    <rPh sb="117" eb="118">
      <t>リョウ</t>
    </rPh>
    <rPh sb="120" eb="122">
      <t>ケンポ</t>
    </rPh>
    <rPh sb="122" eb="124">
      <t>カニュウ</t>
    </rPh>
    <rPh sb="124" eb="125">
      <t>シャ</t>
    </rPh>
    <rPh sb="127" eb="128">
      <t>マン</t>
    </rPh>
    <rPh sb="130" eb="131">
      <t>サイ</t>
    </rPh>
    <rPh sb="134" eb="135">
      <t>サイ</t>
    </rPh>
    <rPh sb="135" eb="137">
      <t>ミマン</t>
    </rPh>
    <rPh sb="138" eb="139">
      <t>モノ</t>
    </rPh>
    <rPh sb="154" eb="157">
      <t>キョシュツキン</t>
    </rPh>
    <rPh sb="159" eb="163">
      <t>コウセイネンキン</t>
    </rPh>
    <rPh sb="163" eb="166">
      <t>カニュウシャ</t>
    </rPh>
    <rPh sb="170" eb="172">
      <t>ゼンガク</t>
    </rPh>
    <rPh sb="172" eb="175">
      <t>ジギョウヌシ</t>
    </rPh>
    <rPh sb="175" eb="177">
      <t>フタン</t>
    </rPh>
    <phoneticPr fontId="2"/>
  </si>
  <si>
    <t>（註1）月平均出勤日数は、年間の出勤日数の１２分の１として計算。端数があってもかまわない。</t>
    <phoneticPr fontId="2"/>
  </si>
  <si>
    <t>（註2）毎月の社会保険料は、総支給額から標準報酬月額(次シート)を算出し、その額に料率を乗じて計算される。</t>
    <rPh sb="1" eb="2">
      <t>チュウ</t>
    </rPh>
    <rPh sb="4" eb="6">
      <t>マイツキ</t>
    </rPh>
    <rPh sb="7" eb="9">
      <t>シャカイ</t>
    </rPh>
    <rPh sb="9" eb="12">
      <t>ホケンリョウ</t>
    </rPh>
    <rPh sb="14" eb="15">
      <t>ソウ</t>
    </rPh>
    <rPh sb="15" eb="18">
      <t>シキュウガク</t>
    </rPh>
    <rPh sb="20" eb="22">
      <t>ヒョウジュン</t>
    </rPh>
    <rPh sb="22" eb="24">
      <t>ホウシュウ</t>
    </rPh>
    <rPh sb="24" eb="26">
      <t>ゲツガク</t>
    </rPh>
    <rPh sb="27" eb="28">
      <t>ジ</t>
    </rPh>
    <rPh sb="33" eb="35">
      <t>サンシュツ</t>
    </rPh>
    <rPh sb="39" eb="40">
      <t>ガク</t>
    </rPh>
    <rPh sb="41" eb="43">
      <t>リョウリツ</t>
    </rPh>
    <rPh sb="44" eb="45">
      <t>ジョウ</t>
    </rPh>
    <rPh sb="47" eb="49">
      <t>ケイサン</t>
    </rPh>
    <phoneticPr fontId="2"/>
  </si>
  <si>
    <t>(註3）賞与の社会保険料は、総支給額の千円未満を切り捨てた額に、直接料率を乗じて計算される。</t>
    <rPh sb="1" eb="2">
      <t>チュウ</t>
    </rPh>
    <rPh sb="4" eb="6">
      <t>ショウヨ</t>
    </rPh>
    <rPh sb="7" eb="9">
      <t>シャカイ</t>
    </rPh>
    <rPh sb="9" eb="12">
      <t>ホケンリョウ</t>
    </rPh>
    <rPh sb="14" eb="15">
      <t>ソウ</t>
    </rPh>
    <rPh sb="15" eb="18">
      <t>シキュウガク</t>
    </rPh>
    <rPh sb="19" eb="21">
      <t>センエン</t>
    </rPh>
    <rPh sb="21" eb="23">
      <t>ミマン</t>
    </rPh>
    <rPh sb="24" eb="25">
      <t>キ</t>
    </rPh>
    <rPh sb="26" eb="27">
      <t>ス</t>
    </rPh>
    <rPh sb="29" eb="30">
      <t>ガク</t>
    </rPh>
    <rPh sb="32" eb="34">
      <t>チョクセツ</t>
    </rPh>
    <rPh sb="34" eb="36">
      <t>リョウリツ</t>
    </rPh>
    <rPh sb="37" eb="38">
      <t>ジョウ</t>
    </rPh>
    <rPh sb="40" eb="42">
      <t>ケイサン</t>
    </rPh>
    <phoneticPr fontId="2"/>
  </si>
  <si>
    <t>(註4）健康保険については年間支給額573万円、厚生年金については１回につき150万円の、それぞれに対応する保険料が限度額となる。</t>
    <rPh sb="15" eb="18">
      <t>シキュウガク</t>
    </rPh>
    <rPh sb="50" eb="52">
      <t>タイオウ</t>
    </rPh>
    <rPh sb="54" eb="57">
      <t>ホケンリョウ</t>
    </rPh>
    <phoneticPr fontId="2"/>
  </si>
  <si>
    <t>作成日：R6.12.09</t>
    <rPh sb="0" eb="3">
      <t>サクセイビ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</si>
</sst>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;[Red]\-#,##0.00\ "/>
    <numFmt numFmtId="177" formatCode="#,##0_ ;[Red]\-#,##0\ "/>
    <numFmt numFmtId="178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07">
    <border>
      <left/>
      <right/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00000"/>
      </left>
      <right style="thin">
        <color auto="1"/>
      </right>
      <top style="medium">
        <color rgb="FFC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C00000"/>
      </top>
      <bottom style="thin">
        <color auto="1"/>
      </bottom>
      <diagonal/>
    </border>
    <border>
      <left style="thin">
        <color auto="1"/>
      </left>
      <right/>
      <top style="medium">
        <color rgb="FFC00000"/>
      </top>
      <bottom style="thin">
        <color auto="1"/>
      </bottom>
      <diagonal/>
    </border>
    <border>
      <left style="medium">
        <color rgb="FFC00000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 style="thin">
        <color auto="1"/>
      </right>
      <top style="thin">
        <color auto="1"/>
      </top>
      <bottom style="medium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C00000"/>
      </bottom>
      <diagonal/>
    </border>
    <border>
      <left style="thin">
        <color auto="1"/>
      </left>
      <right/>
      <top style="thin">
        <color auto="1"/>
      </top>
      <bottom style="medium">
        <color rgb="FFC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C00000"/>
      </left>
      <right style="thin">
        <color theme="1"/>
      </right>
      <top style="medium">
        <color rgb="FFC00000"/>
      </top>
      <bottom style="hair">
        <color auto="1"/>
      </bottom>
      <diagonal/>
    </border>
    <border>
      <left style="thin">
        <color theme="1"/>
      </left>
      <right style="thin">
        <color auto="1"/>
      </right>
      <top style="medium">
        <color rgb="FFC00000"/>
      </top>
      <bottom style="hair">
        <color auto="1"/>
      </bottom>
      <diagonal/>
    </border>
    <border>
      <left style="thin">
        <color auto="1"/>
      </left>
      <right style="medium">
        <color rgb="FFC00000"/>
      </right>
      <top style="medium">
        <color rgb="FFC00000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rgb="FFC00000"/>
      </left>
      <right style="thin">
        <color theme="1"/>
      </right>
      <top style="medium">
        <color rgb="FFC00000"/>
      </top>
      <bottom style="hair">
        <color theme="1"/>
      </bottom>
      <diagonal/>
    </border>
    <border>
      <left style="thin">
        <color theme="1"/>
      </left>
      <right style="medium">
        <color rgb="FFC00000"/>
      </right>
      <top style="medium">
        <color rgb="FFC00000"/>
      </top>
      <bottom style="hair">
        <color theme="1"/>
      </bottom>
      <diagonal/>
    </border>
    <border>
      <left style="medium">
        <color rgb="FFC00000"/>
      </left>
      <right/>
      <top style="medium">
        <color rgb="FFC00000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medium">
        <color rgb="FFC00000"/>
      </top>
      <bottom style="hair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rgb="FFC00000"/>
      </left>
      <right style="thin">
        <color theme="1"/>
      </right>
      <top style="hair">
        <color auto="1"/>
      </top>
      <bottom style="hair">
        <color auto="1"/>
      </bottom>
      <diagonal/>
    </border>
    <border>
      <left style="thin">
        <color theme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rgb="FFC00000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rgb="FFC00000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medium">
        <color rgb="FFC00000"/>
      </right>
      <top style="hair">
        <color theme="1"/>
      </top>
      <bottom style="hair">
        <color theme="1"/>
      </bottom>
      <diagonal/>
    </border>
    <border>
      <left style="medium">
        <color rgb="FFC00000"/>
      </left>
      <right/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rgb="FFC00000"/>
      </left>
      <right style="thin">
        <color theme="1"/>
      </right>
      <top style="hair">
        <color auto="1"/>
      </top>
      <bottom style="hair">
        <color theme="1"/>
      </bottom>
      <diagonal/>
    </border>
    <border>
      <left style="thin">
        <color theme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rgb="FFC00000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rgb="FFC00000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medium">
        <color rgb="FFC00000"/>
      </right>
      <top style="hair">
        <color theme="1"/>
      </top>
      <bottom/>
      <diagonal/>
    </border>
    <border>
      <left style="thin">
        <color theme="1"/>
      </left>
      <right style="thin">
        <color auto="1"/>
      </right>
      <top style="hair">
        <color theme="1"/>
      </top>
      <bottom style="hair">
        <color theme="1"/>
      </bottom>
      <diagonal/>
    </border>
    <border>
      <left style="thin">
        <color auto="1"/>
      </left>
      <right style="medium">
        <color rgb="FFC00000"/>
      </right>
      <top style="hair">
        <color theme="1"/>
      </top>
      <bottom style="hair">
        <color theme="1"/>
      </bottom>
      <diagonal/>
    </border>
    <border>
      <left style="medium">
        <color rgb="FFC00000"/>
      </left>
      <right style="thin">
        <color theme="1"/>
      </right>
      <top style="hair">
        <color theme="1"/>
      </top>
      <bottom style="medium">
        <color rgb="FFC00000"/>
      </bottom>
      <diagonal/>
    </border>
    <border>
      <left style="thin">
        <color theme="1"/>
      </left>
      <right style="thin">
        <color auto="1"/>
      </right>
      <top style="hair">
        <color theme="1"/>
      </top>
      <bottom style="medium">
        <color rgb="FFC00000"/>
      </bottom>
      <diagonal/>
    </border>
    <border>
      <left style="thin">
        <color auto="1"/>
      </left>
      <right style="medium">
        <color rgb="FFC00000"/>
      </right>
      <top style="hair">
        <color theme="1"/>
      </top>
      <bottom style="medium">
        <color rgb="FFC00000"/>
      </bottom>
      <diagonal/>
    </border>
    <border>
      <left style="thin">
        <color theme="1"/>
      </left>
      <right style="medium">
        <color rgb="FFC00000"/>
      </right>
      <top style="hair">
        <color theme="1"/>
      </top>
      <bottom style="medium">
        <color rgb="FFC00000"/>
      </bottom>
      <diagonal/>
    </border>
    <border>
      <left style="medium">
        <color rgb="FFC00000"/>
      </left>
      <right/>
      <top style="hair">
        <color theme="1"/>
      </top>
      <bottom style="thin">
        <color auto="1"/>
      </bottom>
      <diagonal/>
    </border>
    <border>
      <left style="medium">
        <color rgb="FFC00000"/>
      </left>
      <right/>
      <top style="hair">
        <color theme="1"/>
      </top>
      <bottom style="medium">
        <color rgb="FFC00000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medium">
        <color rgb="FFC00000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rgb="FFC00000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rgb="FFC00000"/>
      </right>
      <top style="medium">
        <color auto="1"/>
      </top>
      <bottom style="hair">
        <color auto="1"/>
      </bottom>
      <diagonal/>
    </border>
    <border>
      <left style="medium">
        <color rgb="FFC00000"/>
      </left>
      <right style="thin">
        <color auto="1"/>
      </right>
      <top style="medium">
        <color rgb="FFC00000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rgb="FFC00000"/>
      </top>
      <bottom style="hair">
        <color auto="1"/>
      </bottom>
      <diagonal/>
    </border>
    <border>
      <left style="medium">
        <color rgb="FFC00000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rgb="FFC00000"/>
      </right>
      <top style="hair">
        <color auto="1"/>
      </top>
      <bottom style="hair">
        <color auto="1"/>
      </bottom>
      <diagonal/>
    </border>
    <border>
      <left style="medium">
        <color rgb="FFC0000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rgb="FFC00000"/>
      </right>
      <top style="hair">
        <color auto="1"/>
      </top>
      <bottom style="medium">
        <color auto="1"/>
      </bottom>
      <diagonal/>
    </border>
    <border>
      <left style="medium">
        <color rgb="FFC00000"/>
      </left>
      <right style="thin">
        <color auto="1"/>
      </right>
      <top style="hair">
        <color auto="1"/>
      </top>
      <bottom style="medium">
        <color rgb="FFC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rgb="FFC00000"/>
      </bottom>
      <diagonal/>
    </border>
    <border>
      <left style="thin">
        <color auto="1"/>
      </left>
      <right style="medium">
        <color rgb="FFC00000"/>
      </right>
      <top style="hair">
        <color auto="1"/>
      </top>
      <bottom style="medium">
        <color rgb="FFC00000"/>
      </bottom>
      <diagonal/>
    </border>
    <border>
      <left style="medium">
        <color rgb="FFC00000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3" borderId="2" xfId="0" applyFill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2" fontId="0" fillId="2" borderId="19" xfId="0" applyNumberFormat="1" applyFill="1" applyBorder="1" applyProtection="1">
      <alignment vertical="center"/>
      <protection locked="0"/>
    </xf>
    <xf numFmtId="2" fontId="0" fillId="2" borderId="20" xfId="0" applyNumberFormat="1" applyFill="1" applyBorder="1" applyProtection="1">
      <alignment vertical="center"/>
      <protection locked="0"/>
    </xf>
    <xf numFmtId="2" fontId="0" fillId="2" borderId="21" xfId="0" applyNumberFormat="1" applyFill="1" applyBorder="1" applyProtection="1">
      <alignment vertical="center"/>
      <protection locked="0"/>
    </xf>
    <xf numFmtId="2" fontId="0" fillId="2" borderId="24" xfId="0" applyNumberFormat="1" applyFill="1" applyBorder="1" applyProtection="1">
      <alignment vertical="center"/>
      <protection locked="0"/>
    </xf>
    <xf numFmtId="2" fontId="0" fillId="2" borderId="25" xfId="0" applyNumberFormat="1" applyFill="1" applyBorder="1" applyProtection="1">
      <alignment vertical="center"/>
      <protection locked="0"/>
    </xf>
    <xf numFmtId="2" fontId="0" fillId="2" borderId="26" xfId="0" applyNumberFormat="1" applyFill="1" applyBorder="1" applyProtection="1">
      <alignment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176" fontId="0" fillId="2" borderId="41" xfId="1" applyNumberFormat="1" applyFont="1" applyFill="1" applyBorder="1" applyProtection="1">
      <alignment vertical="center"/>
      <protection locked="0"/>
    </xf>
    <xf numFmtId="176" fontId="0" fillId="2" borderId="42" xfId="1" applyNumberFormat="1" applyFont="1" applyFill="1" applyBorder="1" applyProtection="1">
      <alignment vertical="center"/>
      <protection locked="0"/>
    </xf>
    <xf numFmtId="38" fontId="0" fillId="3" borderId="43" xfId="1" applyFont="1" applyFill="1" applyBorder="1" applyProtection="1">
      <alignment vertical="center"/>
    </xf>
    <xf numFmtId="177" fontId="0" fillId="2" borderId="44" xfId="1" applyNumberFormat="1" applyFont="1" applyFill="1" applyBorder="1" applyProtection="1">
      <alignment vertical="center"/>
      <protection locked="0"/>
    </xf>
    <xf numFmtId="177" fontId="0" fillId="2" borderId="45" xfId="1" applyNumberFormat="1" applyFont="1" applyFill="1" applyBorder="1" applyProtection="1">
      <alignment vertical="center"/>
      <protection locked="0"/>
    </xf>
    <xf numFmtId="178" fontId="0" fillId="2" borderId="46" xfId="0" applyNumberFormat="1" applyFill="1" applyBorder="1" applyProtection="1">
      <alignment vertical="center"/>
      <protection locked="0"/>
    </xf>
    <xf numFmtId="178" fontId="0" fillId="2" borderId="47" xfId="0" applyNumberFormat="1" applyFill="1" applyBorder="1" applyProtection="1">
      <alignment vertical="center"/>
      <protection locked="0"/>
    </xf>
    <xf numFmtId="178" fontId="0" fillId="2" borderId="45" xfId="0" applyNumberFormat="1" applyFill="1" applyBorder="1" applyProtection="1">
      <alignment vertical="center"/>
      <protection locked="0"/>
    </xf>
    <xf numFmtId="0" fontId="0" fillId="2" borderId="49" xfId="0" applyFill="1" applyBorder="1" applyAlignment="1" applyProtection="1">
      <alignment horizontal="center" vertical="center"/>
      <protection locked="0"/>
    </xf>
    <xf numFmtId="176" fontId="0" fillId="2" borderId="50" xfId="1" applyNumberFormat="1" applyFont="1" applyFill="1" applyBorder="1" applyProtection="1">
      <alignment vertical="center"/>
      <protection locked="0"/>
    </xf>
    <xf numFmtId="176" fontId="0" fillId="2" borderId="51" xfId="1" applyNumberFormat="1" applyFont="1" applyFill="1" applyBorder="1" applyProtection="1">
      <alignment vertical="center"/>
      <protection locked="0"/>
    </xf>
    <xf numFmtId="38" fontId="0" fillId="3" borderId="52" xfId="1" applyFont="1" applyFill="1" applyBorder="1" applyProtection="1">
      <alignment vertical="center"/>
    </xf>
    <xf numFmtId="177" fontId="0" fillId="2" borderId="53" xfId="1" applyNumberFormat="1" applyFont="1" applyFill="1" applyBorder="1" applyProtection="1">
      <alignment vertical="center"/>
      <protection locked="0"/>
    </xf>
    <xf numFmtId="177" fontId="0" fillId="2" borderId="54" xfId="1" applyNumberFormat="1" applyFont="1" applyFill="1" applyBorder="1" applyProtection="1">
      <alignment vertical="center"/>
      <protection locked="0"/>
    </xf>
    <xf numFmtId="178" fontId="0" fillId="2" borderId="55" xfId="0" applyNumberFormat="1" applyFill="1" applyBorder="1" applyProtection="1">
      <alignment vertical="center"/>
      <protection locked="0"/>
    </xf>
    <xf numFmtId="178" fontId="0" fillId="2" borderId="56" xfId="0" applyNumberFormat="1" applyFill="1" applyBorder="1" applyProtection="1">
      <alignment vertical="center"/>
      <protection locked="0"/>
    </xf>
    <xf numFmtId="178" fontId="0" fillId="2" borderId="54" xfId="0" applyNumberFormat="1" applyFill="1" applyBorder="1" applyProtection="1">
      <alignment vertical="center"/>
      <protection locked="0"/>
    </xf>
    <xf numFmtId="38" fontId="0" fillId="3" borderId="58" xfId="1" applyFont="1" applyFill="1" applyBorder="1" applyProtection="1">
      <alignment vertical="center"/>
    </xf>
    <xf numFmtId="0" fontId="0" fillId="2" borderId="59" xfId="0" applyFill="1" applyBorder="1" applyAlignment="1" applyProtection="1">
      <alignment horizontal="center" vertical="center"/>
      <protection locked="0"/>
    </xf>
    <xf numFmtId="176" fontId="0" fillId="2" borderId="60" xfId="1" applyNumberFormat="1" applyFont="1" applyFill="1" applyBorder="1" applyProtection="1">
      <alignment vertical="center"/>
      <protection locked="0"/>
    </xf>
    <xf numFmtId="176" fontId="0" fillId="2" borderId="61" xfId="1" applyNumberFormat="1" applyFont="1" applyFill="1" applyBorder="1" applyProtection="1">
      <alignment vertical="center"/>
      <protection locked="0"/>
    </xf>
    <xf numFmtId="38" fontId="0" fillId="3" borderId="62" xfId="1" applyFont="1" applyFill="1" applyBorder="1" applyProtection="1">
      <alignment vertical="center"/>
    </xf>
    <xf numFmtId="177" fontId="0" fillId="2" borderId="63" xfId="1" applyNumberFormat="1" applyFont="1" applyFill="1" applyBorder="1" applyProtection="1">
      <alignment vertical="center"/>
      <protection locked="0"/>
    </xf>
    <xf numFmtId="177" fontId="0" fillId="2" borderId="64" xfId="1" applyNumberFormat="1" applyFont="1" applyFill="1" applyBorder="1" applyProtection="1">
      <alignment vertical="center"/>
      <protection locked="0"/>
    </xf>
    <xf numFmtId="38" fontId="0" fillId="3" borderId="0" xfId="1" applyFont="1" applyFill="1" applyBorder="1" applyProtection="1">
      <alignment vertical="center"/>
    </xf>
    <xf numFmtId="0" fontId="0" fillId="2" borderId="53" xfId="0" applyFill="1" applyBorder="1" applyAlignment="1" applyProtection="1">
      <alignment horizontal="center" vertical="center"/>
      <protection locked="0"/>
    </xf>
    <xf numFmtId="176" fontId="0" fillId="2" borderId="65" xfId="1" applyNumberFormat="1" applyFont="1" applyFill="1" applyBorder="1" applyProtection="1">
      <alignment vertical="center"/>
      <protection locked="0"/>
    </xf>
    <xf numFmtId="176" fontId="0" fillId="2" borderId="66" xfId="1" applyNumberFormat="1" applyFont="1" applyFill="1" applyBorder="1" applyProtection="1">
      <alignment vertical="center"/>
      <protection locked="0"/>
    </xf>
    <xf numFmtId="38" fontId="0" fillId="3" borderId="55" xfId="1" applyFont="1" applyFill="1" applyBorder="1" applyProtection="1">
      <alignment vertical="center"/>
    </xf>
    <xf numFmtId="0" fontId="0" fillId="2" borderId="67" xfId="0" applyFill="1" applyBorder="1" applyAlignment="1" applyProtection="1">
      <alignment horizontal="center" vertical="center"/>
      <protection locked="0"/>
    </xf>
    <xf numFmtId="176" fontId="0" fillId="2" borderId="68" xfId="1" applyNumberFormat="1" applyFont="1" applyFill="1" applyBorder="1" applyProtection="1">
      <alignment vertical="center"/>
      <protection locked="0"/>
    </xf>
    <xf numFmtId="176" fontId="0" fillId="2" borderId="69" xfId="1" applyNumberFormat="1" applyFont="1" applyFill="1" applyBorder="1" applyProtection="1">
      <alignment vertical="center"/>
      <protection locked="0"/>
    </xf>
    <xf numFmtId="177" fontId="0" fillId="2" borderId="67" xfId="1" applyNumberFormat="1" applyFont="1" applyFill="1" applyBorder="1" applyProtection="1">
      <alignment vertical="center"/>
      <protection locked="0"/>
    </xf>
    <xf numFmtId="177" fontId="0" fillId="2" borderId="70" xfId="1" applyNumberFormat="1" applyFont="1" applyFill="1" applyBorder="1" applyProtection="1">
      <alignment vertical="center"/>
      <protection locked="0"/>
    </xf>
    <xf numFmtId="38" fontId="0" fillId="3" borderId="71" xfId="1" applyFont="1" applyFill="1" applyBorder="1" applyProtection="1">
      <alignment vertical="center"/>
    </xf>
    <xf numFmtId="178" fontId="0" fillId="2" borderId="72" xfId="0" applyNumberFormat="1" applyFill="1" applyBorder="1" applyProtection="1">
      <alignment vertical="center"/>
      <protection locked="0"/>
    </xf>
    <xf numFmtId="178" fontId="0" fillId="2" borderId="73" xfId="0" applyNumberFormat="1" applyFill="1" applyBorder="1" applyProtection="1">
      <alignment vertical="center"/>
      <protection locked="0"/>
    </xf>
    <xf numFmtId="178" fontId="0" fillId="2" borderId="70" xfId="0" applyNumberFormat="1" applyFill="1" applyBorder="1" applyProtection="1">
      <alignment vertical="center"/>
      <protection locked="0"/>
    </xf>
    <xf numFmtId="38" fontId="0" fillId="3" borderId="75" xfId="1" applyFont="1" applyFill="1" applyBorder="1" applyProtection="1">
      <alignment vertical="center"/>
    </xf>
    <xf numFmtId="0" fontId="0" fillId="0" borderId="76" xfId="0" applyBorder="1" applyAlignment="1" applyProtection="1">
      <alignment horizontal="center" vertical="center"/>
      <protection locked="0"/>
    </xf>
    <xf numFmtId="2" fontId="0" fillId="0" borderId="28" xfId="0" applyNumberFormat="1" applyBorder="1" applyProtection="1">
      <alignment vertical="center"/>
      <protection locked="0"/>
    </xf>
    <xf numFmtId="38" fontId="0" fillId="3" borderId="77" xfId="1" applyFont="1" applyFill="1" applyBorder="1" applyProtection="1">
      <alignment vertical="center"/>
    </xf>
    <xf numFmtId="38" fontId="0" fillId="3" borderId="29" xfId="1" applyFont="1" applyFill="1" applyBorder="1" applyProtection="1">
      <alignment vertical="center"/>
    </xf>
    <xf numFmtId="38" fontId="0" fillId="3" borderId="78" xfId="1" applyFont="1" applyFill="1" applyBorder="1" applyProtection="1">
      <alignment vertical="center"/>
    </xf>
    <xf numFmtId="38" fontId="0" fillId="3" borderId="81" xfId="1" applyFont="1" applyFill="1" applyBorder="1" applyProtection="1">
      <alignment vertical="center"/>
    </xf>
    <xf numFmtId="2" fontId="0" fillId="0" borderId="0" xfId="0" applyNumberFormat="1" applyProtection="1">
      <alignment vertical="center"/>
      <protection locked="0"/>
    </xf>
    <xf numFmtId="2" fontId="4" fillId="0" borderId="0" xfId="0" applyNumberFormat="1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177" fontId="0" fillId="2" borderId="86" xfId="1" applyNumberFormat="1" applyFont="1" applyFill="1" applyBorder="1" applyProtection="1">
      <alignment vertical="center"/>
      <protection locked="0"/>
    </xf>
    <xf numFmtId="177" fontId="0" fillId="2" borderId="87" xfId="1" applyNumberFormat="1" applyFont="1" applyFill="1" applyBorder="1" applyProtection="1">
      <alignment vertical="center"/>
      <protection locked="0"/>
    </xf>
    <xf numFmtId="177" fontId="0" fillId="2" borderId="42" xfId="1" applyNumberFormat="1" applyFont="1" applyFill="1" applyBorder="1" applyProtection="1">
      <alignment vertical="center"/>
      <protection locked="0"/>
    </xf>
    <xf numFmtId="38" fontId="0" fillId="3" borderId="88" xfId="1" applyFont="1" applyFill="1" applyBorder="1" applyProtection="1">
      <alignment vertical="center"/>
    </xf>
    <xf numFmtId="177" fontId="0" fillId="2" borderId="91" xfId="1" applyNumberFormat="1" applyFont="1" applyFill="1" applyBorder="1" applyProtection="1">
      <alignment vertical="center"/>
      <protection locked="0"/>
    </xf>
    <xf numFmtId="177" fontId="0" fillId="2" borderId="58" xfId="1" applyNumberFormat="1" applyFont="1" applyFill="1" applyBorder="1" applyProtection="1">
      <alignment vertical="center"/>
      <protection locked="0"/>
    </xf>
    <xf numFmtId="177" fontId="0" fillId="2" borderId="51" xfId="1" applyNumberFormat="1" applyFont="1" applyFill="1" applyBorder="1" applyProtection="1">
      <alignment vertical="center"/>
      <protection locked="0"/>
    </xf>
    <xf numFmtId="38" fontId="0" fillId="3" borderId="91" xfId="1" applyFont="1" applyFill="1" applyBorder="1" applyProtection="1">
      <alignment vertical="center"/>
    </xf>
    <xf numFmtId="38" fontId="0" fillId="3" borderId="58" xfId="1" applyFont="1" applyFill="1" applyBorder="1" applyAlignment="1" applyProtection="1">
      <alignment vertical="center"/>
    </xf>
    <xf numFmtId="177" fontId="0" fillId="2" borderId="95" xfId="1" applyNumberFormat="1" applyFont="1" applyFill="1" applyBorder="1" applyProtection="1">
      <alignment vertical="center"/>
      <protection locked="0"/>
    </xf>
    <xf numFmtId="177" fontId="0" fillId="2" borderId="96" xfId="1" applyNumberFormat="1" applyFont="1" applyFill="1" applyBorder="1" applyProtection="1">
      <alignment vertical="center"/>
      <protection locked="0"/>
    </xf>
    <xf numFmtId="177" fontId="0" fillId="2" borderId="97" xfId="1" applyNumberFormat="1" applyFont="1" applyFill="1" applyBorder="1" applyProtection="1">
      <alignment vertical="center"/>
      <protection locked="0"/>
    </xf>
    <xf numFmtId="38" fontId="0" fillId="3" borderId="98" xfId="1" applyFont="1" applyFill="1" applyBorder="1" applyProtection="1">
      <alignment vertical="center"/>
    </xf>
    <xf numFmtId="38" fontId="0" fillId="3" borderId="75" xfId="1" applyFont="1" applyFill="1" applyBorder="1" applyAlignment="1" applyProtection="1">
      <alignment vertical="center"/>
    </xf>
    <xf numFmtId="38" fontId="0" fillId="3" borderId="28" xfId="1" applyFont="1" applyFill="1" applyBorder="1" applyProtection="1">
      <alignment vertical="center"/>
    </xf>
    <xf numFmtId="38" fontId="0" fillId="3" borderId="28" xfId="1" applyFont="1" applyFill="1" applyBorder="1" applyAlignment="1" applyProtection="1">
      <alignment vertical="center"/>
    </xf>
    <xf numFmtId="38" fontId="0" fillId="3" borderId="101" xfId="1" applyFont="1" applyFill="1" applyBorder="1" applyAlignment="1" applyProtection="1">
      <alignment vertical="center"/>
    </xf>
    <xf numFmtId="38" fontId="0" fillId="0" borderId="0" xfId="1" applyFont="1" applyFill="1">
      <alignment vertical="center"/>
    </xf>
    <xf numFmtId="38" fontId="7" fillId="0" borderId="102" xfId="1" applyFont="1" applyBorder="1" applyAlignment="1">
      <alignment horizontal="right" vertical="center" wrapText="1"/>
    </xf>
    <xf numFmtId="38" fontId="8" fillId="0" borderId="102" xfId="1" applyFont="1" applyBorder="1" applyAlignment="1">
      <alignment horizontal="right" vertical="center"/>
    </xf>
    <xf numFmtId="38" fontId="8" fillId="0" borderId="102" xfId="1" applyFont="1" applyBorder="1" applyAlignment="1">
      <alignment horizontal="right" vertical="center" wrapText="1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2" xfId="0" applyBorder="1" applyProtection="1">
      <alignment vertical="center"/>
      <protection locked="0"/>
    </xf>
    <xf numFmtId="2" fontId="0" fillId="3" borderId="28" xfId="0" applyNumberFormat="1" applyFill="1" applyBorder="1">
      <alignment vertical="center"/>
    </xf>
    <xf numFmtId="2" fontId="0" fillId="3" borderId="29" xfId="0" applyNumberFormat="1" applyFill="1" applyBorder="1">
      <alignment vertical="center"/>
    </xf>
    <xf numFmtId="38" fontId="0" fillId="3" borderId="104" xfId="1" applyFont="1" applyFill="1" applyBorder="1" applyProtection="1">
      <alignment vertical="center"/>
    </xf>
    <xf numFmtId="38" fontId="0" fillId="3" borderId="48" xfId="0" applyNumberFormat="1" applyFill="1" applyBorder="1">
      <alignment vertical="center"/>
    </xf>
    <xf numFmtId="38" fontId="0" fillId="3" borderId="89" xfId="1" applyFont="1" applyFill="1" applyBorder="1" applyProtection="1">
      <alignment vertical="center"/>
    </xf>
    <xf numFmtId="38" fontId="0" fillId="3" borderId="58" xfId="0" applyNumberFormat="1" applyFill="1" applyBorder="1">
      <alignment vertical="center"/>
    </xf>
    <xf numFmtId="38" fontId="0" fillId="3" borderId="93" xfId="1" applyFont="1" applyFill="1" applyBorder="1" applyProtection="1">
      <alignment vertical="center"/>
    </xf>
    <xf numFmtId="38" fontId="0" fillId="3" borderId="75" xfId="0" applyNumberFormat="1" applyFill="1" applyBorder="1">
      <alignment vertical="center"/>
    </xf>
    <xf numFmtId="38" fontId="0" fillId="3" borderId="100" xfId="1" applyFont="1" applyFill="1" applyBorder="1" applyProtection="1">
      <alignment vertical="center"/>
    </xf>
    <xf numFmtId="0" fontId="0" fillId="3" borderId="79" xfId="0" applyFill="1" applyBorder="1">
      <alignment vertical="center"/>
    </xf>
    <xf numFmtId="0" fontId="0" fillId="3" borderId="85" xfId="0" applyFill="1" applyBorder="1" applyAlignment="1">
      <alignment horizontal="center" vertical="center"/>
    </xf>
    <xf numFmtId="0" fontId="0" fillId="3" borderId="90" xfId="0" applyFill="1" applyBorder="1" applyAlignment="1">
      <alignment horizontal="center" vertical="center"/>
    </xf>
    <xf numFmtId="0" fontId="0" fillId="3" borderId="94" xfId="0" applyFill="1" applyBorder="1" applyAlignment="1">
      <alignment horizontal="center" vertical="center"/>
    </xf>
    <xf numFmtId="38" fontId="0" fillId="3" borderId="104" xfId="1" applyFont="1" applyFill="1" applyBorder="1" applyAlignment="1" applyProtection="1">
      <alignment vertical="center"/>
    </xf>
    <xf numFmtId="38" fontId="0" fillId="3" borderId="89" xfId="0" applyNumberFormat="1" applyFill="1" applyBorder="1">
      <alignment vertical="center"/>
    </xf>
    <xf numFmtId="38" fontId="0" fillId="3" borderId="93" xfId="0" applyNumberFormat="1" applyFill="1" applyBorder="1">
      <alignment vertical="center"/>
    </xf>
    <xf numFmtId="38" fontId="0" fillId="3" borderId="100" xfId="0" applyNumberFormat="1" applyFill="1" applyBorder="1">
      <alignment vertical="center"/>
    </xf>
    <xf numFmtId="38" fontId="0" fillId="0" borderId="102" xfId="1" applyFont="1" applyBorder="1" applyAlignment="1">
      <alignment horizontal="center" vertical="center"/>
    </xf>
    <xf numFmtId="0" fontId="0" fillId="0" borderId="102" xfId="0" applyBorder="1" applyProtection="1">
      <alignment vertical="center"/>
      <protection locked="0"/>
    </xf>
    <xf numFmtId="0" fontId="0" fillId="0" borderId="102" xfId="0" applyBorder="1" applyAlignment="1" applyProtection="1">
      <alignment horizontal="right" vertical="center"/>
      <protection locked="0"/>
    </xf>
    <xf numFmtId="0" fontId="0" fillId="0" borderId="102" xfId="0" applyBorder="1" applyAlignment="1" applyProtection="1">
      <alignment horizontal="right" vertical="center" wrapText="1"/>
      <protection locked="0"/>
    </xf>
    <xf numFmtId="38" fontId="0" fillId="3" borderId="48" xfId="1" applyFont="1" applyFill="1" applyBorder="1" applyProtection="1">
      <alignment vertical="center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Protection="1">
      <alignment vertical="center"/>
      <protection locked="0"/>
    </xf>
    <xf numFmtId="38" fontId="0" fillId="3" borderId="83" xfId="1" applyFont="1" applyFill="1" applyBorder="1" applyProtection="1">
      <alignment vertical="center"/>
    </xf>
    <xf numFmtId="38" fontId="0" fillId="0" borderId="0" xfId="1" applyFont="1" applyProtection="1">
      <alignment vertical="center"/>
      <protection locked="0"/>
    </xf>
    <xf numFmtId="38" fontId="10" fillId="0" borderId="102" xfId="1" applyFont="1" applyBorder="1" applyProtection="1">
      <alignment vertical="center"/>
      <protection locked="0"/>
    </xf>
    <xf numFmtId="38" fontId="0" fillId="0" borderId="0" xfId="1" applyFont="1" applyFill="1" applyBorder="1" applyProtection="1">
      <alignment vertical="center"/>
    </xf>
    <xf numFmtId="38" fontId="0" fillId="0" borderId="0" xfId="1" applyFont="1" applyFill="1" applyBorder="1" applyAlignment="1" applyProtection="1">
      <alignment horizontal="right" vertical="center"/>
    </xf>
    <xf numFmtId="38" fontId="0" fillId="0" borderId="0" xfId="1" applyFont="1" applyFill="1" applyBorder="1" applyAlignment="1" applyProtection="1">
      <alignment vertical="center"/>
    </xf>
    <xf numFmtId="2" fontId="4" fillId="0" borderId="0" xfId="0" applyNumberFormat="1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/>
      <protection locked="0"/>
    </xf>
    <xf numFmtId="38" fontId="0" fillId="3" borderId="77" xfId="1" applyFont="1" applyFill="1" applyBorder="1" applyAlignment="1" applyProtection="1">
      <alignment horizontal="right" vertical="center"/>
    </xf>
    <xf numFmtId="38" fontId="0" fillId="3" borderId="80" xfId="1" applyFont="1" applyFill="1" applyBorder="1" applyAlignment="1" applyProtection="1">
      <alignment horizontal="right" vertical="center"/>
    </xf>
    <xf numFmtId="38" fontId="0" fillId="3" borderId="58" xfId="1" applyFont="1" applyFill="1" applyBorder="1" applyAlignment="1" applyProtection="1">
      <alignment horizontal="right" vertical="center"/>
    </xf>
    <xf numFmtId="38" fontId="0" fillId="3" borderId="92" xfId="1" applyFont="1" applyFill="1" applyBorder="1" applyAlignment="1" applyProtection="1">
      <alignment horizontal="right" vertical="center"/>
    </xf>
    <xf numFmtId="38" fontId="0" fillId="3" borderId="57" xfId="1" applyFont="1" applyFill="1" applyBorder="1" applyAlignment="1" applyProtection="1">
      <alignment horizontal="right" vertical="center"/>
    </xf>
    <xf numFmtId="38" fontId="0" fillId="3" borderId="75" xfId="1" applyFont="1" applyFill="1" applyBorder="1" applyAlignment="1" applyProtection="1">
      <alignment horizontal="right" vertical="center"/>
    </xf>
    <xf numFmtId="38" fontId="0" fillId="3" borderId="99" xfId="1" applyFont="1" applyFill="1" applyBorder="1" applyAlignment="1" applyProtection="1">
      <alignment horizontal="right" vertical="center"/>
    </xf>
    <xf numFmtId="38" fontId="0" fillId="3" borderId="74" xfId="1" applyFont="1" applyFill="1" applyBorder="1" applyAlignment="1" applyProtection="1">
      <alignment horizontal="right" vertical="center"/>
    </xf>
    <xf numFmtId="38" fontId="0" fillId="3" borderId="104" xfId="1" applyFont="1" applyFill="1" applyBorder="1" applyAlignment="1" applyProtection="1">
      <alignment horizontal="right" vertical="center"/>
    </xf>
    <xf numFmtId="38" fontId="0" fillId="3" borderId="106" xfId="1" applyFont="1" applyFill="1" applyBorder="1" applyAlignment="1" applyProtection="1">
      <alignment horizontal="right" vertical="center"/>
    </xf>
    <xf numFmtId="38" fontId="0" fillId="3" borderId="103" xfId="1" applyFont="1" applyFill="1" applyBorder="1" applyAlignment="1" applyProtection="1">
      <alignment horizontal="right" vertical="center"/>
    </xf>
    <xf numFmtId="38" fontId="0" fillId="3" borderId="91" xfId="1" applyFont="1" applyFill="1" applyBorder="1" applyAlignment="1" applyProtection="1">
      <alignment horizontal="right" vertical="center"/>
    </xf>
    <xf numFmtId="38" fontId="0" fillId="3" borderId="98" xfId="1" applyFont="1" applyFill="1" applyBorder="1" applyAlignment="1" applyProtection="1">
      <alignment horizontal="right" vertical="center"/>
    </xf>
    <xf numFmtId="38" fontId="0" fillId="3" borderId="77" xfId="1" applyFont="1" applyFill="1" applyBorder="1" applyAlignment="1" applyProtection="1">
      <alignment horizontal="center" vertical="center"/>
    </xf>
    <xf numFmtId="38" fontId="0" fillId="3" borderId="80" xfId="1" applyFont="1" applyFill="1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2" fontId="0" fillId="0" borderId="82" xfId="0" applyNumberFormat="1" applyBorder="1" applyAlignment="1" applyProtection="1">
      <alignment horizontal="center" vertical="center"/>
      <protection locked="0"/>
    </xf>
    <xf numFmtId="2" fontId="0" fillId="0" borderId="83" xfId="0" applyNumberFormat="1" applyBorder="1" applyAlignment="1" applyProtection="1">
      <alignment horizontal="center" vertical="center"/>
      <protection locked="0"/>
    </xf>
    <xf numFmtId="0" fontId="0" fillId="0" borderId="82" xfId="0" applyBorder="1" applyAlignment="1" applyProtection="1">
      <alignment horizontal="center" vertical="center"/>
      <protection locked="0"/>
    </xf>
    <xf numFmtId="0" fontId="0" fillId="0" borderId="8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05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38" fontId="0" fillId="3" borderId="88" xfId="1" applyFont="1" applyFill="1" applyBorder="1" applyAlignment="1" applyProtection="1">
      <alignment horizontal="right" vertical="center"/>
    </xf>
    <xf numFmtId="38" fontId="0" fillId="3" borderId="48" xfId="1" applyFont="1" applyFill="1" applyBorder="1" applyAlignment="1" applyProtection="1">
      <alignment horizontal="right" vertical="center"/>
    </xf>
    <xf numFmtId="2" fontId="0" fillId="3" borderId="22" xfId="0" applyNumberFormat="1" applyFill="1" applyBorder="1" applyAlignment="1">
      <alignment horizontal="center" vertical="top" wrapText="1"/>
    </xf>
    <xf numFmtId="0" fontId="0" fillId="3" borderId="23" xfId="0" applyFill="1" applyBorder="1" applyAlignment="1">
      <alignment horizontal="center" vertical="top" wrapText="1"/>
    </xf>
    <xf numFmtId="2" fontId="0" fillId="3" borderId="29" xfId="0" applyNumberFormat="1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266697</xdr:colOff>
      <xdr:row>41</xdr:row>
      <xdr:rowOff>47624</xdr:rowOff>
    </xdr:from>
    <xdr:to>
      <xdr:col>20</xdr:col>
      <xdr:colOff>581024</xdr:colOff>
      <xdr:row>80</xdr:row>
      <xdr:rowOff>120397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725A103-2568-4AA1-8869-412B8A09C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697" y="9677399"/>
          <a:ext cx="12811127" cy="93596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C84E3-C96A-41B3-8997-2F6C40822EC5}">
  <sheetPr>
    <pageSetUpPr fitToPage="1"/>
  </sheetPr>
  <dimension ref="B1:X42"/>
  <sheetViews>
    <sheetView tabSelected="1" workbookViewId="0">
      <selection activeCell="B2" sqref="B2"/>
    </sheetView>
  </sheetViews>
  <sheetFormatPr defaultRowHeight="18.75" x14ac:dyDescent="0.4"/>
  <cols>
    <col min="1" max="1" width="9" style="1"/>
    <col min="2" max="2" width="12" style="1" customWidth="1"/>
    <col min="3" max="3" width="10.25" style="1" customWidth="1"/>
    <col min="4" max="4" width="9.75" style="1" customWidth="1"/>
    <col min="5" max="5" width="9.875" style="1" customWidth="1"/>
    <col min="6" max="6" width="11.5" style="1" customWidth="1"/>
    <col min="7" max="7" width="9.625" style="1" bestFit="1" customWidth="1"/>
    <col min="8" max="8" width="9.875" style="1" bestFit="1" customWidth="1"/>
    <col min="9" max="11" width="5.5" style="1" customWidth="1"/>
    <col min="12" max="12" width="5.125" style="1" customWidth="1"/>
    <col min="13" max="14" width="4.375" style="1" customWidth="1"/>
    <col min="15" max="20" width="8.625" style="1" customWidth="1"/>
    <col min="21" max="21" width="9.75" style="1" customWidth="1"/>
    <col min="22" max="22" width="6.875" style="1" customWidth="1"/>
    <col min="23" max="16384" width="9" style="1"/>
  </cols>
  <sheetData>
    <row r="1" spans="2:24" ht="24" x14ac:dyDescent="0.4">
      <c r="B1" s="1" t="s">
        <v>69</v>
      </c>
      <c r="F1" s="171" t="s">
        <v>53</v>
      </c>
      <c r="G1" s="171"/>
      <c r="H1" s="171"/>
      <c r="I1" s="171"/>
      <c r="J1" s="171"/>
      <c r="K1" s="171"/>
      <c r="L1" s="171"/>
      <c r="M1" s="171"/>
      <c r="N1" s="171"/>
      <c r="O1" s="171"/>
      <c r="U1" s="102" t="s">
        <v>0</v>
      </c>
    </row>
    <row r="2" spans="2:24" ht="13.5" customHeight="1" thickBot="1" x14ac:dyDescent="0.45"/>
    <row r="3" spans="2:24" ht="19.5" thickBot="1" x14ac:dyDescent="0.45">
      <c r="B3" s="2"/>
      <c r="C3" s="3" t="s">
        <v>1</v>
      </c>
      <c r="E3" s="4"/>
      <c r="F3" s="1" t="s">
        <v>48</v>
      </c>
    </row>
    <row r="4" spans="2:24" ht="14.25" customHeight="1" x14ac:dyDescent="0.4">
      <c r="U4" s="102" t="s">
        <v>49</v>
      </c>
    </row>
    <row r="5" spans="2:24" ht="19.5" customHeight="1" thickBot="1" x14ac:dyDescent="0.45">
      <c r="B5" s="1" t="s">
        <v>2</v>
      </c>
      <c r="W5" s="101"/>
      <c r="X5" s="101"/>
    </row>
    <row r="6" spans="2:24" ht="18.75" customHeight="1" x14ac:dyDescent="0.4">
      <c r="B6" s="5"/>
      <c r="C6" s="162" t="s">
        <v>51</v>
      </c>
      <c r="D6" s="172"/>
      <c r="E6" s="172"/>
      <c r="F6" s="173"/>
      <c r="G6" s="162" t="s">
        <v>47</v>
      </c>
      <c r="H6" s="173"/>
      <c r="I6" s="162" t="s">
        <v>3</v>
      </c>
      <c r="J6" s="174"/>
      <c r="K6" s="6"/>
      <c r="L6" s="177" t="s">
        <v>64</v>
      </c>
      <c r="M6" s="178"/>
      <c r="N6" s="178"/>
      <c r="O6" s="178"/>
      <c r="P6" s="178"/>
      <c r="Q6" s="178"/>
      <c r="R6" s="178"/>
      <c r="S6" s="178"/>
      <c r="T6" s="178"/>
      <c r="U6" s="179"/>
      <c r="V6" s="101"/>
      <c r="W6" s="101"/>
      <c r="X6" s="101"/>
    </row>
    <row r="7" spans="2:24" s="12" customFormat="1" ht="30" customHeight="1" thickBot="1" x14ac:dyDescent="0.45">
      <c r="B7" s="7" t="s">
        <v>4</v>
      </c>
      <c r="C7" s="8" t="s">
        <v>5</v>
      </c>
      <c r="D7" s="8" t="s">
        <v>6</v>
      </c>
      <c r="E7" s="8" t="s">
        <v>7</v>
      </c>
      <c r="F7" s="9" t="s">
        <v>8</v>
      </c>
      <c r="G7" s="10" t="s">
        <v>9</v>
      </c>
      <c r="H7" s="11" t="s">
        <v>32</v>
      </c>
      <c r="I7" s="175"/>
      <c r="J7" s="176"/>
      <c r="K7" s="6"/>
      <c r="L7" s="180"/>
      <c r="M7" s="181"/>
      <c r="N7" s="181"/>
      <c r="O7" s="181"/>
      <c r="P7" s="181"/>
      <c r="Q7" s="181"/>
      <c r="R7" s="181"/>
      <c r="S7" s="181"/>
      <c r="T7" s="181"/>
      <c r="U7" s="182"/>
      <c r="V7" s="101"/>
      <c r="W7" s="101"/>
      <c r="X7" s="101"/>
    </row>
    <row r="8" spans="2:24" x14ac:dyDescent="0.4">
      <c r="B8" s="13" t="s">
        <v>10</v>
      </c>
      <c r="C8" s="14">
        <v>48.15</v>
      </c>
      <c r="D8" s="15">
        <v>8</v>
      </c>
      <c r="E8" s="15">
        <v>91.5</v>
      </c>
      <c r="F8" s="15">
        <v>0</v>
      </c>
      <c r="G8" s="15">
        <v>6</v>
      </c>
      <c r="H8" s="16">
        <v>0</v>
      </c>
      <c r="I8" s="167">
        <f>SUM(C8:H8)</f>
        <v>153.65</v>
      </c>
      <c r="J8" s="168"/>
      <c r="K8" s="6"/>
      <c r="L8" s="180"/>
      <c r="M8" s="181"/>
      <c r="N8" s="181"/>
      <c r="O8" s="181"/>
      <c r="P8" s="181"/>
      <c r="Q8" s="181"/>
      <c r="R8" s="181"/>
      <c r="S8" s="181"/>
      <c r="T8" s="181"/>
      <c r="U8" s="182"/>
      <c r="V8" s="101"/>
      <c r="W8" s="101"/>
      <c r="X8" s="101"/>
    </row>
    <row r="9" spans="2:24" ht="19.5" thickBot="1" x14ac:dyDescent="0.45">
      <c r="B9" s="13" t="s">
        <v>11</v>
      </c>
      <c r="C9" s="17">
        <v>48.15</v>
      </c>
      <c r="D9" s="18">
        <v>8</v>
      </c>
      <c r="E9" s="18">
        <v>91.5</v>
      </c>
      <c r="F9" s="18">
        <v>3.6</v>
      </c>
      <c r="G9" s="18">
        <v>9.5</v>
      </c>
      <c r="H9" s="19">
        <v>3</v>
      </c>
      <c r="I9" s="167">
        <f t="shared" ref="I9:I10" si="0">SUM(C9:H9)</f>
        <v>163.75</v>
      </c>
      <c r="J9" s="168"/>
      <c r="K9" s="6"/>
      <c r="L9" s="180"/>
      <c r="M9" s="181"/>
      <c r="N9" s="181"/>
      <c r="O9" s="181"/>
      <c r="P9" s="181"/>
      <c r="Q9" s="181"/>
      <c r="R9" s="181"/>
      <c r="S9" s="181"/>
      <c r="T9" s="181"/>
      <c r="U9" s="182"/>
      <c r="V9" s="101"/>
      <c r="W9" s="101"/>
      <c r="X9" s="101"/>
    </row>
    <row r="10" spans="2:24" ht="19.5" thickBot="1" x14ac:dyDescent="0.45">
      <c r="B10" s="20" t="s">
        <v>12</v>
      </c>
      <c r="C10" s="104">
        <f>SUM(C8:C9)</f>
        <v>96.3</v>
      </c>
      <c r="D10" s="104">
        <f t="shared" ref="D10:H10" si="1">SUM(D8:D9)</f>
        <v>16</v>
      </c>
      <c r="E10" s="104">
        <f t="shared" si="1"/>
        <v>183</v>
      </c>
      <c r="F10" s="104">
        <f t="shared" si="1"/>
        <v>3.6</v>
      </c>
      <c r="G10" s="104">
        <f t="shared" si="1"/>
        <v>15.5</v>
      </c>
      <c r="H10" s="105">
        <f t="shared" si="1"/>
        <v>3</v>
      </c>
      <c r="I10" s="169">
        <f t="shared" si="0"/>
        <v>317.40000000000003</v>
      </c>
      <c r="J10" s="170"/>
      <c r="K10" s="6"/>
      <c r="L10" s="180"/>
      <c r="M10" s="181"/>
      <c r="N10" s="181"/>
      <c r="O10" s="181"/>
      <c r="P10" s="181"/>
      <c r="Q10" s="181"/>
      <c r="R10" s="181"/>
      <c r="S10" s="181"/>
      <c r="T10" s="181"/>
      <c r="U10" s="182"/>
      <c r="V10" s="101"/>
      <c r="W10" s="101"/>
      <c r="X10" s="101"/>
    </row>
    <row r="11" spans="2:24" ht="19.5" thickBot="1" x14ac:dyDescent="0.45">
      <c r="C11" s="3" t="s">
        <v>50</v>
      </c>
      <c r="L11" s="183"/>
      <c r="M11" s="184"/>
      <c r="N11" s="184"/>
      <c r="O11" s="184"/>
      <c r="P11" s="184"/>
      <c r="Q11" s="184"/>
      <c r="R11" s="184"/>
      <c r="S11" s="184"/>
      <c r="T11" s="184"/>
      <c r="U11" s="185"/>
      <c r="V11" s="101"/>
      <c r="W11" s="101"/>
      <c r="X11" s="101"/>
    </row>
    <row r="12" spans="2:24" ht="19.5" customHeight="1" thickBot="1" x14ac:dyDescent="0.45"/>
    <row r="13" spans="2:24" ht="20.25" thickBot="1" x14ac:dyDescent="0.45">
      <c r="B13" s="126" t="s">
        <v>61</v>
      </c>
      <c r="C13" s="1" t="s">
        <v>62</v>
      </c>
      <c r="D13" s="21">
        <v>952</v>
      </c>
      <c r="E13" s="1" t="s">
        <v>13</v>
      </c>
      <c r="U13" s="102" t="s">
        <v>63</v>
      </c>
    </row>
    <row r="14" spans="2:24" s="12" customFormat="1" ht="19.5" customHeight="1" x14ac:dyDescent="0.4">
      <c r="B14" s="151" t="s">
        <v>14</v>
      </c>
      <c r="C14" s="22" t="s">
        <v>15</v>
      </c>
      <c r="D14" s="23" t="s">
        <v>16</v>
      </c>
      <c r="E14" s="24" t="s">
        <v>17</v>
      </c>
      <c r="F14" s="159" t="s">
        <v>18</v>
      </c>
      <c r="G14" s="22" t="s">
        <v>19</v>
      </c>
      <c r="H14" s="159" t="s">
        <v>20</v>
      </c>
      <c r="I14" s="162" t="s">
        <v>21</v>
      </c>
      <c r="J14" s="163"/>
      <c r="K14" s="163"/>
      <c r="L14" s="164"/>
      <c r="M14" s="158" t="s">
        <v>60</v>
      </c>
      <c r="N14" s="158"/>
      <c r="O14" s="158"/>
      <c r="P14" s="158"/>
      <c r="Q14" s="158"/>
      <c r="R14" s="158"/>
      <c r="S14" s="158"/>
      <c r="T14" s="158"/>
      <c r="U14" s="25" t="s">
        <v>33</v>
      </c>
    </row>
    <row r="15" spans="2:24" s="12" customFormat="1" ht="18" customHeight="1" thickBot="1" x14ac:dyDescent="0.45">
      <c r="B15" s="152"/>
      <c r="C15" s="23" t="s">
        <v>22</v>
      </c>
      <c r="D15" s="23" t="s">
        <v>23</v>
      </c>
      <c r="E15" s="26" t="s">
        <v>24</v>
      </c>
      <c r="F15" s="160"/>
      <c r="G15" s="27" t="s">
        <v>25</v>
      </c>
      <c r="H15" s="161"/>
      <c r="I15" s="10" t="s">
        <v>26</v>
      </c>
      <c r="J15" s="12" t="s">
        <v>27</v>
      </c>
      <c r="K15" s="10" t="s">
        <v>28</v>
      </c>
      <c r="L15" s="10" t="s">
        <v>29</v>
      </c>
      <c r="M15" s="157" t="s">
        <v>30</v>
      </c>
      <c r="N15" s="157"/>
      <c r="O15" s="28" t="s">
        <v>6</v>
      </c>
      <c r="P15" s="28" t="s">
        <v>7</v>
      </c>
      <c r="Q15" s="28" t="s">
        <v>31</v>
      </c>
      <c r="R15" s="28" t="s">
        <v>9</v>
      </c>
      <c r="S15" s="28" t="s">
        <v>32</v>
      </c>
      <c r="T15" s="28" t="s">
        <v>12</v>
      </c>
      <c r="U15" s="29" t="s">
        <v>59</v>
      </c>
    </row>
    <row r="16" spans="2:24" x14ac:dyDescent="0.4">
      <c r="B16" s="30" t="s">
        <v>34</v>
      </c>
      <c r="C16" s="31">
        <v>5</v>
      </c>
      <c r="D16" s="32">
        <v>23</v>
      </c>
      <c r="E16" s="33">
        <f>ROUNDUP(D13*C16*D16,0)</f>
        <v>109480</v>
      </c>
      <c r="F16" s="34">
        <v>2000000</v>
      </c>
      <c r="G16" s="35">
        <v>2100</v>
      </c>
      <c r="H16" s="33">
        <f>F16+G16</f>
        <v>2002100</v>
      </c>
      <c r="I16" s="36">
        <v>1</v>
      </c>
      <c r="J16" s="37">
        <v>1</v>
      </c>
      <c r="K16" s="37">
        <v>1</v>
      </c>
      <c r="L16" s="38">
        <v>1</v>
      </c>
      <c r="M16" s="165">
        <f>ROUND(VLOOKUP(H16,等級表!$B$4:$D$55,2,1),0)*$C$9*I16</f>
        <v>66928.5</v>
      </c>
      <c r="N16" s="166"/>
      <c r="O16" s="125">
        <f>ROUND(VLOOKUP(H16,等級表!$B$4:$D$55,2,1)*$D$9,0)*I16*J16</f>
        <v>11120</v>
      </c>
      <c r="P16" s="125">
        <f>ROUND(VLOOKUP(H16,等級表!$B$4:$D$55,3,1)*$E$9,0)*K16</f>
        <v>59475</v>
      </c>
      <c r="Q16" s="125">
        <f>ROUND(VLOOKUP(H16,等級表!$B$4:$D$55,3,1)*$F$9,0)*K16</f>
        <v>2340</v>
      </c>
      <c r="R16" s="125">
        <f>ROUND(H16/1000*$G$9,0)*L16</f>
        <v>19020</v>
      </c>
      <c r="S16" s="125">
        <f>ROUND(H16/1000*$H$9,0)</f>
        <v>6006</v>
      </c>
      <c r="T16" s="107">
        <f>SUM(M16:S16)</f>
        <v>164889.5</v>
      </c>
      <c r="U16" s="108">
        <f>H16+T16</f>
        <v>2166989.5</v>
      </c>
    </row>
    <row r="17" spans="2:21" x14ac:dyDescent="0.4">
      <c r="B17" s="39" t="s">
        <v>35</v>
      </c>
      <c r="C17" s="40"/>
      <c r="D17" s="41"/>
      <c r="E17" s="42">
        <f t="shared" ref="E17:E23" si="2">ROUNDUP($D$13*C17*D17,0)</f>
        <v>0</v>
      </c>
      <c r="F17" s="43"/>
      <c r="G17" s="44"/>
      <c r="H17" s="33">
        <f t="shared" ref="H17:H23" si="3">F17+G17</f>
        <v>0</v>
      </c>
      <c r="I17" s="45"/>
      <c r="J17" s="46"/>
      <c r="K17" s="46"/>
      <c r="L17" s="47"/>
      <c r="M17" s="147">
        <f>ROUND(VLOOKUP(H17,等級表!$B$4:$D$55,2,1),0)*$C$9*I17</f>
        <v>0</v>
      </c>
      <c r="N17" s="138"/>
      <c r="O17" s="48">
        <f>ROUND(VLOOKUP(H17,等級表!$B$4:$D$55,2,1)*$D$9,0)*I17*J17</f>
        <v>0</v>
      </c>
      <c r="P17" s="48">
        <f>ROUND(VLOOKUP(H17,等級表!$B$4:$D$55,3,1)*$E$9,0)*K17</f>
        <v>0</v>
      </c>
      <c r="Q17" s="48">
        <f>ROUND(VLOOKUP(H17,等級表!$B$4:$D$55,3,1)*$F$9,0)*K17</f>
        <v>0</v>
      </c>
      <c r="R17" s="48">
        <f>ROUND(H17/1000*$G$9,0)*L17</f>
        <v>0</v>
      </c>
      <c r="S17" s="48">
        <f t="shared" ref="S17:S23" si="4">ROUND(H17/1000*$H$9,0)</f>
        <v>0</v>
      </c>
      <c r="T17" s="109">
        <f t="shared" ref="T17:T23" si="5">SUM(M17:S17)</f>
        <v>0</v>
      </c>
      <c r="U17" s="110">
        <f t="shared" ref="U17:U23" si="6">H17+T17</f>
        <v>0</v>
      </c>
    </row>
    <row r="18" spans="2:21" x14ac:dyDescent="0.4">
      <c r="B18" s="39" t="s">
        <v>36</v>
      </c>
      <c r="C18" s="40"/>
      <c r="D18" s="41"/>
      <c r="E18" s="42">
        <f t="shared" si="2"/>
        <v>0</v>
      </c>
      <c r="F18" s="43"/>
      <c r="G18" s="44"/>
      <c r="H18" s="33">
        <f t="shared" si="3"/>
        <v>0</v>
      </c>
      <c r="I18" s="45"/>
      <c r="J18" s="46"/>
      <c r="K18" s="46"/>
      <c r="L18" s="47"/>
      <c r="M18" s="147">
        <f>ROUND(VLOOKUP(H18,等級表!$B$4:$D$55,2,1),0)*$C$9*I18</f>
        <v>0</v>
      </c>
      <c r="N18" s="138"/>
      <c r="O18" s="48">
        <f>ROUND(VLOOKUP(H18,等級表!$B$4:$D$55,2,1)*$D$9,0)*I18*J18</f>
        <v>0</v>
      </c>
      <c r="P18" s="48">
        <f>ROUND(VLOOKUP(H18,等級表!$B$4:$D$55,3,1)*$E$9,0)*K18</f>
        <v>0</v>
      </c>
      <c r="Q18" s="48">
        <f>ROUND(VLOOKUP(H18,等級表!$B$4:$D$55,3,1)*$F$9,0)*K18</f>
        <v>0</v>
      </c>
      <c r="R18" s="48">
        <f t="shared" ref="R18:R23" si="7">ROUND(H18/1000*$G$9,0)*L18</f>
        <v>0</v>
      </c>
      <c r="S18" s="48">
        <f t="shared" si="4"/>
        <v>0</v>
      </c>
      <c r="T18" s="109">
        <f t="shared" si="5"/>
        <v>0</v>
      </c>
      <c r="U18" s="110">
        <f t="shared" si="6"/>
        <v>0</v>
      </c>
    </row>
    <row r="19" spans="2:21" x14ac:dyDescent="0.4">
      <c r="B19" s="39" t="s">
        <v>37</v>
      </c>
      <c r="C19" s="40"/>
      <c r="D19" s="41"/>
      <c r="E19" s="42">
        <f t="shared" si="2"/>
        <v>0</v>
      </c>
      <c r="F19" s="43"/>
      <c r="G19" s="44"/>
      <c r="H19" s="33">
        <f t="shared" si="3"/>
        <v>0</v>
      </c>
      <c r="I19" s="45"/>
      <c r="J19" s="46"/>
      <c r="K19" s="46"/>
      <c r="L19" s="47"/>
      <c r="M19" s="147">
        <f>ROUND(VLOOKUP(H19,等級表!$B$4:$D$55,2,1),0)*$C$9*I19</f>
        <v>0</v>
      </c>
      <c r="N19" s="138"/>
      <c r="O19" s="48">
        <f>ROUND(VLOOKUP(H19,等級表!$B$4:$D$55,2,1)*$D$9,0)*I19*J19</f>
        <v>0</v>
      </c>
      <c r="P19" s="48">
        <f>ROUND(VLOOKUP(H19,等級表!$B$4:$D$55,3,1)*$E$9,0)*K19</f>
        <v>0</v>
      </c>
      <c r="Q19" s="48">
        <f>ROUND(VLOOKUP(H19,等級表!$B$4:$D$55,3,1)*$F$9,0)*K19</f>
        <v>0</v>
      </c>
      <c r="R19" s="48">
        <f t="shared" si="7"/>
        <v>0</v>
      </c>
      <c r="S19" s="48">
        <f t="shared" si="4"/>
        <v>0</v>
      </c>
      <c r="T19" s="109">
        <f t="shared" si="5"/>
        <v>0</v>
      </c>
      <c r="U19" s="110">
        <f t="shared" si="6"/>
        <v>0</v>
      </c>
    </row>
    <row r="20" spans="2:21" x14ac:dyDescent="0.4">
      <c r="B20" s="39" t="s">
        <v>38</v>
      </c>
      <c r="C20" s="40"/>
      <c r="D20" s="41"/>
      <c r="E20" s="42">
        <f t="shared" si="2"/>
        <v>0</v>
      </c>
      <c r="F20" s="43"/>
      <c r="G20" s="44"/>
      <c r="H20" s="33">
        <f t="shared" si="3"/>
        <v>0</v>
      </c>
      <c r="I20" s="45"/>
      <c r="J20" s="46"/>
      <c r="K20" s="46"/>
      <c r="L20" s="47"/>
      <c r="M20" s="147">
        <f>ROUND(VLOOKUP(H20,等級表!$B$4:$D$55,2,1),0)*$C$9*I20</f>
        <v>0</v>
      </c>
      <c r="N20" s="138"/>
      <c r="O20" s="48">
        <f>ROUND(VLOOKUP(H20,等級表!$B$4:$D$55,2,1)*$D$9,0)*I20*J20</f>
        <v>0</v>
      </c>
      <c r="P20" s="48">
        <f>ROUND(VLOOKUP(H20,等級表!$B$4:$D$55,3,1)*$E$9,0)*K20</f>
        <v>0</v>
      </c>
      <c r="Q20" s="48">
        <f>ROUND(VLOOKUP(H20,等級表!$B$4:$D$55,3,1)*$F$9,0)*K20</f>
        <v>0</v>
      </c>
      <c r="R20" s="48">
        <f t="shared" si="7"/>
        <v>0</v>
      </c>
      <c r="S20" s="48">
        <f t="shared" si="4"/>
        <v>0</v>
      </c>
      <c r="T20" s="109">
        <f t="shared" si="5"/>
        <v>0</v>
      </c>
      <c r="U20" s="110">
        <f t="shared" si="6"/>
        <v>0</v>
      </c>
    </row>
    <row r="21" spans="2:21" x14ac:dyDescent="0.4">
      <c r="B21" s="49" t="s">
        <v>39</v>
      </c>
      <c r="C21" s="50"/>
      <c r="D21" s="51"/>
      <c r="E21" s="52">
        <f t="shared" si="2"/>
        <v>0</v>
      </c>
      <c r="F21" s="53"/>
      <c r="G21" s="54"/>
      <c r="H21" s="55">
        <f t="shared" si="3"/>
        <v>0</v>
      </c>
      <c r="I21" s="45"/>
      <c r="J21" s="46"/>
      <c r="K21" s="46"/>
      <c r="L21" s="47"/>
      <c r="M21" s="147">
        <f>ROUND(VLOOKUP(H21,等級表!$B$4:$D$55,2,1),0)*$C$9*I21</f>
        <v>0</v>
      </c>
      <c r="N21" s="138"/>
      <c r="O21" s="48">
        <f>ROUND(VLOOKUP(H21,等級表!$B$4:$D$55,2,1)*$D$9,0)*I21*J21</f>
        <v>0</v>
      </c>
      <c r="P21" s="48">
        <f>ROUND(VLOOKUP(H21,等級表!$B$4:$D$55,3,1)*$E$9,0)*K21</f>
        <v>0</v>
      </c>
      <c r="Q21" s="48">
        <f>ROUND(VLOOKUP(H21,等級表!$B$4:$D$55,3,1)*$F$9,0)*K21</f>
        <v>0</v>
      </c>
      <c r="R21" s="48">
        <f t="shared" si="7"/>
        <v>0</v>
      </c>
      <c r="S21" s="48">
        <f t="shared" si="4"/>
        <v>0</v>
      </c>
      <c r="T21" s="109">
        <f t="shared" si="5"/>
        <v>0</v>
      </c>
      <c r="U21" s="110">
        <f t="shared" si="6"/>
        <v>0</v>
      </c>
    </row>
    <row r="22" spans="2:21" x14ac:dyDescent="0.4">
      <c r="B22" s="56" t="s">
        <v>40</v>
      </c>
      <c r="C22" s="57"/>
      <c r="D22" s="58"/>
      <c r="E22" s="52">
        <f t="shared" si="2"/>
        <v>0</v>
      </c>
      <c r="F22" s="53"/>
      <c r="G22" s="54"/>
      <c r="H22" s="59">
        <f t="shared" si="3"/>
        <v>0</v>
      </c>
      <c r="I22" s="45"/>
      <c r="J22" s="46"/>
      <c r="K22" s="46"/>
      <c r="L22" s="47"/>
      <c r="M22" s="147">
        <f>ROUND(VLOOKUP(H22,等級表!$B$4:$D$55,2,1),0)*$C$9*I22</f>
        <v>0</v>
      </c>
      <c r="N22" s="138"/>
      <c r="O22" s="48">
        <f>ROUND(VLOOKUP(H22,等級表!$B$4:$D$55,2,1)*$D$9,0)*I22*J22</f>
        <v>0</v>
      </c>
      <c r="P22" s="48">
        <f>ROUND(VLOOKUP(H22,等級表!$B$4:$D$55,3,1)*$E$9,0)*K22</f>
        <v>0</v>
      </c>
      <c r="Q22" s="48">
        <f>ROUND(VLOOKUP(H22,等級表!$B$4:$D$55,3,1)*$F$9,0)*K22</f>
        <v>0</v>
      </c>
      <c r="R22" s="48">
        <f t="shared" si="7"/>
        <v>0</v>
      </c>
      <c r="S22" s="48">
        <f t="shared" si="4"/>
        <v>0</v>
      </c>
      <c r="T22" s="109">
        <f t="shared" si="5"/>
        <v>0</v>
      </c>
      <c r="U22" s="110">
        <f t="shared" si="6"/>
        <v>0</v>
      </c>
    </row>
    <row r="23" spans="2:21" ht="19.5" thickBot="1" x14ac:dyDescent="0.45">
      <c r="B23" s="60" t="s">
        <v>41</v>
      </c>
      <c r="C23" s="61"/>
      <c r="D23" s="62"/>
      <c r="E23" s="52">
        <f t="shared" si="2"/>
        <v>0</v>
      </c>
      <c r="F23" s="63"/>
      <c r="G23" s="64"/>
      <c r="H23" s="65">
        <f t="shared" si="3"/>
        <v>0</v>
      </c>
      <c r="I23" s="66"/>
      <c r="J23" s="67"/>
      <c r="K23" s="67"/>
      <c r="L23" s="68"/>
      <c r="M23" s="148">
        <f>ROUND(VLOOKUP(H23,等級表!$B$4:$D$55,2,1),0)*$C$9*I23</f>
        <v>0</v>
      </c>
      <c r="N23" s="141"/>
      <c r="O23" s="69">
        <f>ROUND(VLOOKUP(H23,等級表!$B$4:$D$55,2,1)*$D$9,0)*I23*J23</f>
        <v>0</v>
      </c>
      <c r="P23" s="69">
        <f>ROUND(VLOOKUP(H23,等級表!$B$4:$D$55,3,1)*$E$9,0)*K23</f>
        <v>0</v>
      </c>
      <c r="Q23" s="69">
        <f>ROUND(VLOOKUP(H23,等級表!$B$4:$D$55,3,1)*$F$9,0)*K23</f>
        <v>0</v>
      </c>
      <c r="R23" s="48">
        <f t="shared" si="7"/>
        <v>0</v>
      </c>
      <c r="S23" s="69">
        <f t="shared" si="4"/>
        <v>0</v>
      </c>
      <c r="T23" s="111">
        <f t="shared" si="5"/>
        <v>0</v>
      </c>
      <c r="U23" s="112">
        <f t="shared" si="6"/>
        <v>0</v>
      </c>
    </row>
    <row r="24" spans="2:21" ht="19.5" thickBot="1" x14ac:dyDescent="0.45">
      <c r="B24" s="70" t="s">
        <v>3</v>
      </c>
      <c r="C24" s="71"/>
      <c r="D24" s="71"/>
      <c r="E24" s="72">
        <f>SUM(E16:E23)</f>
        <v>109480</v>
      </c>
      <c r="F24" s="73">
        <f t="shared" ref="F24:G24" si="8">SUM(F16:F23)</f>
        <v>2000000</v>
      </c>
      <c r="G24" s="73">
        <f t="shared" si="8"/>
        <v>2100</v>
      </c>
      <c r="H24" s="74">
        <f>SUM(H16:H23)</f>
        <v>2002100</v>
      </c>
      <c r="I24" s="113"/>
      <c r="J24" s="113"/>
      <c r="K24" s="113"/>
      <c r="L24" s="113"/>
      <c r="M24" s="149">
        <f t="shared" ref="M24:T24" si="9">SUM(M16:M23)</f>
        <v>66928.5</v>
      </c>
      <c r="N24" s="150"/>
      <c r="O24" s="74">
        <f t="shared" si="9"/>
        <v>11120</v>
      </c>
      <c r="P24" s="74">
        <f t="shared" si="9"/>
        <v>59475</v>
      </c>
      <c r="Q24" s="74">
        <f t="shared" si="9"/>
        <v>2340</v>
      </c>
      <c r="R24" s="74">
        <f t="shared" si="9"/>
        <v>19020</v>
      </c>
      <c r="S24" s="74">
        <f t="shared" si="9"/>
        <v>6006</v>
      </c>
      <c r="T24" s="74">
        <f t="shared" si="9"/>
        <v>164889.5</v>
      </c>
      <c r="U24" s="75">
        <f>SUM(U16:U23)</f>
        <v>2166989.5</v>
      </c>
    </row>
    <row r="25" spans="2:21" x14ac:dyDescent="0.4">
      <c r="B25" s="77" t="s">
        <v>65</v>
      </c>
      <c r="C25" s="76"/>
      <c r="J25" s="78" t="s">
        <v>66</v>
      </c>
    </row>
    <row r="26" spans="2:21" ht="11.25" customHeight="1" x14ac:dyDescent="0.4">
      <c r="C26" s="76"/>
      <c r="D26" s="78"/>
    </row>
    <row r="27" spans="2:21" ht="20.25" thickBot="1" x14ac:dyDescent="0.45">
      <c r="B27" s="127" t="s">
        <v>42</v>
      </c>
      <c r="C27" s="76"/>
      <c r="D27" s="76"/>
    </row>
    <row r="28" spans="2:21" x14ac:dyDescent="0.4">
      <c r="B28" s="151" t="s">
        <v>14</v>
      </c>
      <c r="C28" s="153" t="s">
        <v>43</v>
      </c>
      <c r="D28" s="153" t="s">
        <v>44</v>
      </c>
      <c r="E28" s="153" t="s">
        <v>52</v>
      </c>
      <c r="F28" s="155" t="s">
        <v>45</v>
      </c>
      <c r="G28" s="158" t="s">
        <v>58</v>
      </c>
      <c r="H28" s="158"/>
      <c r="I28" s="158"/>
      <c r="J28" s="158"/>
      <c r="K28" s="158"/>
      <c r="L28" s="158"/>
      <c r="M28" s="158"/>
      <c r="N28" s="158"/>
      <c r="O28" s="158"/>
      <c r="P28" s="158"/>
      <c r="Q28" s="25" t="s">
        <v>46</v>
      </c>
    </row>
    <row r="29" spans="2:21" ht="19.5" thickBot="1" x14ac:dyDescent="0.45">
      <c r="B29" s="152"/>
      <c r="C29" s="154"/>
      <c r="D29" s="154"/>
      <c r="E29" s="154"/>
      <c r="F29" s="156"/>
      <c r="G29" s="28" t="s">
        <v>30</v>
      </c>
      <c r="H29" s="28" t="s">
        <v>6</v>
      </c>
      <c r="I29" s="157" t="s">
        <v>7</v>
      </c>
      <c r="J29" s="157"/>
      <c r="K29" s="103" t="s">
        <v>31</v>
      </c>
      <c r="L29" s="103"/>
      <c r="M29" s="103" t="s">
        <v>9</v>
      </c>
      <c r="N29" s="103"/>
      <c r="O29" s="28" t="s">
        <v>32</v>
      </c>
      <c r="P29" s="28" t="s">
        <v>12</v>
      </c>
      <c r="Q29" s="79" t="s">
        <v>59</v>
      </c>
    </row>
    <row r="30" spans="2:21" x14ac:dyDescent="0.4">
      <c r="B30" s="114" t="str">
        <f t="shared" ref="B30:B37" si="10">B16</f>
        <v>Ａ(例)</v>
      </c>
      <c r="C30" s="80">
        <v>100000</v>
      </c>
      <c r="D30" s="81">
        <v>150000</v>
      </c>
      <c r="E30" s="82">
        <v>200000</v>
      </c>
      <c r="F30" s="83">
        <f>SUM(C30:E30)</f>
        <v>450000</v>
      </c>
      <c r="G30" s="106">
        <f t="shared" ref="G30:G37" si="11">ROUNDDOWN(F30/1000*$C$9,0)*I16</f>
        <v>21667</v>
      </c>
      <c r="H30" s="106">
        <f t="shared" ref="H30:H37" si="12">ROUNDDOWN(F30/1000*$D$9,0)*J16*I16</f>
        <v>3600</v>
      </c>
      <c r="I30" s="144">
        <f t="shared" ref="I30:I37" si="13">ROUNDDOWN(F30/1000*$E$9,0)*K16</f>
        <v>41175</v>
      </c>
      <c r="J30" s="144"/>
      <c r="K30" s="144">
        <f t="shared" ref="K30:K37" si="14">ROUNDDOWN(ROUNDDOWN(F30/1000,0)*$F$9,0)*K16</f>
        <v>1620</v>
      </c>
      <c r="L30" s="144"/>
      <c r="M30" s="145">
        <f t="shared" ref="M30:M37" si="15">ROUNDDOWN(F30/1000*$G$9,0)*L16</f>
        <v>4275</v>
      </c>
      <c r="N30" s="146"/>
      <c r="O30" s="117">
        <f t="shared" ref="O30:O37" si="16">ROUND(F30/1000*$H$9,0)</f>
        <v>1350</v>
      </c>
      <c r="P30" s="107">
        <f>SUM(G30:O30)</f>
        <v>73687</v>
      </c>
      <c r="Q30" s="118">
        <f>F30+P30</f>
        <v>523687</v>
      </c>
    </row>
    <row r="31" spans="2:21" x14ac:dyDescent="0.4">
      <c r="B31" s="115" t="str">
        <f t="shared" si="10"/>
        <v>Ｂ</v>
      </c>
      <c r="C31" s="84"/>
      <c r="D31" s="85"/>
      <c r="E31" s="86"/>
      <c r="F31" s="87">
        <f t="shared" ref="F31:F37" si="17">SUM(C31:E31)</f>
        <v>0</v>
      </c>
      <c r="G31" s="48">
        <f t="shared" si="11"/>
        <v>0</v>
      </c>
      <c r="H31" s="48">
        <f t="shared" si="12"/>
        <v>0</v>
      </c>
      <c r="I31" s="138">
        <f t="shared" si="13"/>
        <v>0</v>
      </c>
      <c r="J31" s="138"/>
      <c r="K31" s="138">
        <f t="shared" si="14"/>
        <v>0</v>
      </c>
      <c r="L31" s="138"/>
      <c r="M31" s="139">
        <f t="shared" si="15"/>
        <v>0</v>
      </c>
      <c r="N31" s="140"/>
      <c r="O31" s="88">
        <f t="shared" si="16"/>
        <v>0</v>
      </c>
      <c r="P31" s="109">
        <f t="shared" ref="P31:P37" si="18">SUM(G31:O31)</f>
        <v>0</v>
      </c>
      <c r="Q31" s="119">
        <f t="shared" ref="Q31:Q37" si="19">F31+P31</f>
        <v>0</v>
      </c>
      <c r="R31" s="129"/>
      <c r="S31" s="129"/>
      <c r="T31" s="129"/>
    </row>
    <row r="32" spans="2:21" x14ac:dyDescent="0.4">
      <c r="B32" s="115" t="str">
        <f t="shared" si="10"/>
        <v>Ｃ</v>
      </c>
      <c r="C32" s="84"/>
      <c r="D32" s="85"/>
      <c r="E32" s="86"/>
      <c r="F32" s="87">
        <f t="shared" si="17"/>
        <v>0</v>
      </c>
      <c r="G32" s="48">
        <f t="shared" si="11"/>
        <v>0</v>
      </c>
      <c r="H32" s="48">
        <f t="shared" si="12"/>
        <v>0</v>
      </c>
      <c r="I32" s="138">
        <f t="shared" si="13"/>
        <v>0</v>
      </c>
      <c r="J32" s="138"/>
      <c r="K32" s="138">
        <f t="shared" si="14"/>
        <v>0</v>
      </c>
      <c r="L32" s="138"/>
      <c r="M32" s="139">
        <f t="shared" si="15"/>
        <v>0</v>
      </c>
      <c r="N32" s="140"/>
      <c r="O32" s="88">
        <f t="shared" si="16"/>
        <v>0</v>
      </c>
      <c r="P32" s="109">
        <f t="shared" si="18"/>
        <v>0</v>
      </c>
      <c r="Q32" s="119">
        <f t="shared" si="19"/>
        <v>0</v>
      </c>
    </row>
    <row r="33" spans="2:17" x14ac:dyDescent="0.4">
      <c r="B33" s="115" t="str">
        <f t="shared" si="10"/>
        <v>Ｄ</v>
      </c>
      <c r="C33" s="84"/>
      <c r="D33" s="85"/>
      <c r="E33" s="86"/>
      <c r="F33" s="87">
        <f t="shared" si="17"/>
        <v>0</v>
      </c>
      <c r="G33" s="48">
        <f t="shared" si="11"/>
        <v>0</v>
      </c>
      <c r="H33" s="48">
        <f t="shared" si="12"/>
        <v>0</v>
      </c>
      <c r="I33" s="138">
        <f t="shared" si="13"/>
        <v>0</v>
      </c>
      <c r="J33" s="138"/>
      <c r="K33" s="138">
        <f t="shared" si="14"/>
        <v>0</v>
      </c>
      <c r="L33" s="138"/>
      <c r="M33" s="139">
        <f t="shared" si="15"/>
        <v>0</v>
      </c>
      <c r="N33" s="140"/>
      <c r="O33" s="88">
        <f t="shared" si="16"/>
        <v>0</v>
      </c>
      <c r="P33" s="109">
        <f t="shared" si="18"/>
        <v>0</v>
      </c>
      <c r="Q33" s="119">
        <f t="shared" si="19"/>
        <v>0</v>
      </c>
    </row>
    <row r="34" spans="2:17" x14ac:dyDescent="0.4">
      <c r="B34" s="115" t="str">
        <f t="shared" si="10"/>
        <v>Ｅ</v>
      </c>
      <c r="C34" s="84"/>
      <c r="D34" s="85"/>
      <c r="E34" s="86"/>
      <c r="F34" s="87">
        <f t="shared" si="17"/>
        <v>0</v>
      </c>
      <c r="G34" s="48">
        <f t="shared" si="11"/>
        <v>0</v>
      </c>
      <c r="H34" s="48">
        <f t="shared" si="12"/>
        <v>0</v>
      </c>
      <c r="I34" s="138">
        <f t="shared" si="13"/>
        <v>0</v>
      </c>
      <c r="J34" s="138"/>
      <c r="K34" s="138">
        <f t="shared" si="14"/>
        <v>0</v>
      </c>
      <c r="L34" s="138"/>
      <c r="M34" s="139">
        <f t="shared" si="15"/>
        <v>0</v>
      </c>
      <c r="N34" s="140"/>
      <c r="O34" s="88">
        <f t="shared" si="16"/>
        <v>0</v>
      </c>
      <c r="P34" s="109">
        <f t="shared" si="18"/>
        <v>0</v>
      </c>
      <c r="Q34" s="119">
        <f t="shared" si="19"/>
        <v>0</v>
      </c>
    </row>
    <row r="35" spans="2:17" x14ac:dyDescent="0.4">
      <c r="B35" s="115" t="str">
        <f t="shared" si="10"/>
        <v>Ｆ</v>
      </c>
      <c r="C35" s="84"/>
      <c r="D35" s="85"/>
      <c r="E35" s="86"/>
      <c r="F35" s="87">
        <f t="shared" si="17"/>
        <v>0</v>
      </c>
      <c r="G35" s="48">
        <f t="shared" si="11"/>
        <v>0</v>
      </c>
      <c r="H35" s="48">
        <f t="shared" si="12"/>
        <v>0</v>
      </c>
      <c r="I35" s="138">
        <f t="shared" si="13"/>
        <v>0</v>
      </c>
      <c r="J35" s="138"/>
      <c r="K35" s="138">
        <f t="shared" si="14"/>
        <v>0</v>
      </c>
      <c r="L35" s="138"/>
      <c r="M35" s="139">
        <f t="shared" si="15"/>
        <v>0</v>
      </c>
      <c r="N35" s="140"/>
      <c r="O35" s="88">
        <f t="shared" si="16"/>
        <v>0</v>
      </c>
      <c r="P35" s="109">
        <f t="shared" si="18"/>
        <v>0</v>
      </c>
      <c r="Q35" s="119">
        <f t="shared" si="19"/>
        <v>0</v>
      </c>
    </row>
    <row r="36" spans="2:17" x14ac:dyDescent="0.4">
      <c r="B36" s="115" t="str">
        <f t="shared" si="10"/>
        <v>Ｇ</v>
      </c>
      <c r="C36" s="84"/>
      <c r="D36" s="85"/>
      <c r="E36" s="86"/>
      <c r="F36" s="87">
        <f t="shared" si="17"/>
        <v>0</v>
      </c>
      <c r="G36" s="48">
        <f t="shared" si="11"/>
        <v>0</v>
      </c>
      <c r="H36" s="48">
        <f t="shared" si="12"/>
        <v>0</v>
      </c>
      <c r="I36" s="138">
        <f t="shared" si="13"/>
        <v>0</v>
      </c>
      <c r="J36" s="138"/>
      <c r="K36" s="138">
        <f t="shared" si="14"/>
        <v>0</v>
      </c>
      <c r="L36" s="138"/>
      <c r="M36" s="139">
        <f t="shared" si="15"/>
        <v>0</v>
      </c>
      <c r="N36" s="140"/>
      <c r="O36" s="88">
        <f t="shared" si="16"/>
        <v>0</v>
      </c>
      <c r="P36" s="109">
        <f t="shared" si="18"/>
        <v>0</v>
      </c>
      <c r="Q36" s="119">
        <f t="shared" si="19"/>
        <v>0</v>
      </c>
    </row>
    <row r="37" spans="2:17" ht="19.5" thickBot="1" x14ac:dyDescent="0.45">
      <c r="B37" s="116" t="str">
        <f t="shared" si="10"/>
        <v>Ｈ</v>
      </c>
      <c r="C37" s="89"/>
      <c r="D37" s="90"/>
      <c r="E37" s="91"/>
      <c r="F37" s="92">
        <f t="shared" si="17"/>
        <v>0</v>
      </c>
      <c r="G37" s="69">
        <f t="shared" si="11"/>
        <v>0</v>
      </c>
      <c r="H37" s="128">
        <f t="shared" si="12"/>
        <v>0</v>
      </c>
      <c r="I37" s="141">
        <f t="shared" si="13"/>
        <v>0</v>
      </c>
      <c r="J37" s="141"/>
      <c r="K37" s="141">
        <f t="shared" si="14"/>
        <v>0</v>
      </c>
      <c r="L37" s="141"/>
      <c r="M37" s="142">
        <f t="shared" si="15"/>
        <v>0</v>
      </c>
      <c r="N37" s="143"/>
      <c r="O37" s="93">
        <f t="shared" si="16"/>
        <v>0</v>
      </c>
      <c r="P37" s="111">
        <f t="shared" si="18"/>
        <v>0</v>
      </c>
      <c r="Q37" s="120">
        <f t="shared" si="19"/>
        <v>0</v>
      </c>
    </row>
    <row r="38" spans="2:17" ht="19.5" thickBot="1" x14ac:dyDescent="0.45">
      <c r="B38" s="70" t="s">
        <v>3</v>
      </c>
      <c r="C38" s="94">
        <f>SUM(C30:C37)</f>
        <v>100000</v>
      </c>
      <c r="D38" s="94">
        <f t="shared" ref="D38:E38" si="20">SUM(D30:D37)</f>
        <v>150000</v>
      </c>
      <c r="E38" s="94">
        <f t="shared" si="20"/>
        <v>200000</v>
      </c>
      <c r="F38" s="94">
        <f>SUM(F30:F37)</f>
        <v>450000</v>
      </c>
      <c r="G38" s="94">
        <f>SUM(G30:G37)</f>
        <v>21667</v>
      </c>
      <c r="H38" s="74">
        <f>SUM(H30:H37)</f>
        <v>3600</v>
      </c>
      <c r="I38" s="136">
        <f>SUM(I30:I37)</f>
        <v>41175</v>
      </c>
      <c r="J38" s="137"/>
      <c r="K38" s="136">
        <f>SUM(K30:K37)</f>
        <v>1620</v>
      </c>
      <c r="L38" s="137"/>
      <c r="M38" s="136">
        <f>SUM(M30:M37)</f>
        <v>4275</v>
      </c>
      <c r="N38" s="137"/>
      <c r="O38" s="95">
        <f>SUM(O30:O37)</f>
        <v>1350</v>
      </c>
      <c r="P38" s="95">
        <f>SUM(P30:P37)</f>
        <v>73687</v>
      </c>
      <c r="Q38" s="96">
        <f>SUM(Q30:Q37)</f>
        <v>523687</v>
      </c>
    </row>
    <row r="39" spans="2:17" ht="15.75" customHeight="1" x14ac:dyDescent="0.35">
      <c r="B39" s="12"/>
      <c r="C39" s="135" t="s">
        <v>67</v>
      </c>
      <c r="D39" s="131"/>
      <c r="E39" s="131"/>
      <c r="F39" s="131"/>
      <c r="G39" s="131"/>
      <c r="H39" s="131"/>
      <c r="I39" s="132"/>
      <c r="J39" s="132"/>
      <c r="K39" s="132"/>
      <c r="L39" s="132"/>
      <c r="M39" s="132"/>
      <c r="N39" s="132"/>
      <c r="O39" s="133"/>
      <c r="P39" s="133"/>
      <c r="Q39" s="133"/>
    </row>
    <row r="40" spans="2:17" ht="15.75" customHeight="1" x14ac:dyDescent="0.4">
      <c r="B40" s="12"/>
      <c r="C40" s="134" t="s">
        <v>68</v>
      </c>
      <c r="D40" s="131"/>
      <c r="E40" s="131"/>
      <c r="F40" s="131"/>
      <c r="G40" s="131"/>
      <c r="H40" s="131"/>
      <c r="I40" s="132"/>
      <c r="J40" s="132"/>
      <c r="K40" s="132"/>
      <c r="L40" s="132"/>
      <c r="M40" s="132"/>
      <c r="N40" s="132"/>
      <c r="O40" s="133"/>
      <c r="P40" s="133"/>
      <c r="Q40" s="133"/>
    </row>
    <row r="42" spans="2:17" x14ac:dyDescent="0.4">
      <c r="C42" s="76"/>
      <c r="D42" s="76"/>
    </row>
  </sheetData>
  <sheetProtection sheet="1" objects="1" scenarios="1" selectLockedCells="1"/>
  <mergeCells count="57">
    <mergeCell ref="I9:J9"/>
    <mergeCell ref="I10:J10"/>
    <mergeCell ref="F1:O1"/>
    <mergeCell ref="C6:F6"/>
    <mergeCell ref="G6:H6"/>
    <mergeCell ref="I6:J7"/>
    <mergeCell ref="I8:J8"/>
    <mergeCell ref="L6:U11"/>
    <mergeCell ref="M21:N21"/>
    <mergeCell ref="B14:B15"/>
    <mergeCell ref="F14:F15"/>
    <mergeCell ref="H14:H15"/>
    <mergeCell ref="I14:L14"/>
    <mergeCell ref="M15:N15"/>
    <mergeCell ref="M14:T14"/>
    <mergeCell ref="M16:N16"/>
    <mergeCell ref="M17:N17"/>
    <mergeCell ref="M18:N18"/>
    <mergeCell ref="M19:N19"/>
    <mergeCell ref="M20:N20"/>
    <mergeCell ref="M22:N22"/>
    <mergeCell ref="M23:N23"/>
    <mergeCell ref="M24:N24"/>
    <mergeCell ref="B28:B29"/>
    <mergeCell ref="C28:C29"/>
    <mergeCell ref="D28:D29"/>
    <mergeCell ref="E28:E29"/>
    <mergeCell ref="F28:F29"/>
    <mergeCell ref="I29:J29"/>
    <mergeCell ref="G28:P28"/>
    <mergeCell ref="I30:J30"/>
    <mergeCell ref="K30:L30"/>
    <mergeCell ref="M30:N30"/>
    <mergeCell ref="I31:J31"/>
    <mergeCell ref="K31:L31"/>
    <mergeCell ref="M31:N31"/>
    <mergeCell ref="M35:N35"/>
    <mergeCell ref="I32:J32"/>
    <mergeCell ref="K32:L32"/>
    <mergeCell ref="M32:N32"/>
    <mergeCell ref="I33:J33"/>
    <mergeCell ref="K33:L33"/>
    <mergeCell ref="M33:N33"/>
    <mergeCell ref="I34:J34"/>
    <mergeCell ref="K34:L34"/>
    <mergeCell ref="M34:N34"/>
    <mergeCell ref="I35:J35"/>
    <mergeCell ref="K35:L35"/>
    <mergeCell ref="I38:J38"/>
    <mergeCell ref="K38:L38"/>
    <mergeCell ref="M38:N38"/>
    <mergeCell ref="I36:J36"/>
    <mergeCell ref="K36:L36"/>
    <mergeCell ref="M36:N36"/>
    <mergeCell ref="I37:J37"/>
    <mergeCell ref="K37:L37"/>
    <mergeCell ref="M37:N37"/>
  </mergeCells>
  <phoneticPr fontId="2"/>
  <dataValidations count="1">
    <dataValidation type="list" allowBlank="1" showInputMessage="1" showErrorMessage="1" error="１以外は入力出来ません。" sqref="I16:L23" xr:uid="{253B23A9-9474-4269-9979-F7DECF908A01}">
      <formula1>"1"</formula1>
    </dataValidation>
  </dataValidations>
  <pageMargins left="0.70866141732283472" right="0.70866141732283472" top="0.74803149606299213" bottom="0.35433070866141736" header="0" footer="0"/>
  <pageSetup paperSize="8" scale="9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D97DB-BB08-4BC1-AF3A-C33D54F309A7}">
  <dimension ref="B2:D55"/>
  <sheetViews>
    <sheetView topLeftCell="A28" workbookViewId="0">
      <selection activeCell="I55" sqref="I55"/>
    </sheetView>
  </sheetViews>
  <sheetFormatPr defaultRowHeight="18.75" x14ac:dyDescent="0.4"/>
  <cols>
    <col min="1" max="1" width="9" style="1"/>
    <col min="2" max="2" width="11.375" style="1" customWidth="1"/>
    <col min="3" max="16384" width="9" style="1"/>
  </cols>
  <sheetData>
    <row r="2" spans="2:4" x14ac:dyDescent="0.4">
      <c r="B2" s="97" t="s">
        <v>55</v>
      </c>
      <c r="C2" s="97"/>
      <c r="D2" s="102"/>
    </row>
    <row r="3" spans="2:4" ht="21.75" customHeight="1" x14ac:dyDescent="0.4">
      <c r="B3" s="121" t="s">
        <v>54</v>
      </c>
      <c r="C3" s="121" t="s">
        <v>56</v>
      </c>
      <c r="D3" s="123" t="s">
        <v>57</v>
      </c>
    </row>
    <row r="4" spans="2:4" x14ac:dyDescent="0.4">
      <c r="B4" s="122">
        <v>0</v>
      </c>
      <c r="C4" s="122">
        <v>0</v>
      </c>
      <c r="D4" s="124">
        <v>0</v>
      </c>
    </row>
    <row r="5" spans="2:4" x14ac:dyDescent="0.4">
      <c r="B5" s="98">
        <v>1</v>
      </c>
      <c r="C5" s="99">
        <v>58</v>
      </c>
      <c r="D5" s="124">
        <v>88</v>
      </c>
    </row>
    <row r="6" spans="2:4" x14ac:dyDescent="0.4">
      <c r="B6" s="100">
        <v>63000</v>
      </c>
      <c r="C6" s="99">
        <v>68</v>
      </c>
      <c r="D6" s="124">
        <v>88</v>
      </c>
    </row>
    <row r="7" spans="2:4" x14ac:dyDescent="0.4">
      <c r="B7" s="100">
        <v>73000</v>
      </c>
      <c r="C7" s="99">
        <v>78</v>
      </c>
      <c r="D7" s="124">
        <v>88</v>
      </c>
    </row>
    <row r="8" spans="2:4" x14ac:dyDescent="0.4">
      <c r="B8" s="100">
        <v>83000</v>
      </c>
      <c r="C8" s="99">
        <v>88</v>
      </c>
      <c r="D8" s="124">
        <v>88</v>
      </c>
    </row>
    <row r="9" spans="2:4" x14ac:dyDescent="0.4">
      <c r="B9" s="100">
        <v>93000</v>
      </c>
      <c r="C9" s="99">
        <v>98</v>
      </c>
      <c r="D9" s="99">
        <v>98</v>
      </c>
    </row>
    <row r="10" spans="2:4" x14ac:dyDescent="0.4">
      <c r="B10" s="100">
        <v>101000</v>
      </c>
      <c r="C10" s="99">
        <v>104</v>
      </c>
      <c r="D10" s="99">
        <v>104</v>
      </c>
    </row>
    <row r="11" spans="2:4" x14ac:dyDescent="0.4">
      <c r="B11" s="100">
        <v>107000</v>
      </c>
      <c r="C11" s="99">
        <v>110</v>
      </c>
      <c r="D11" s="99">
        <v>110</v>
      </c>
    </row>
    <row r="12" spans="2:4" x14ac:dyDescent="0.4">
      <c r="B12" s="100">
        <v>114000</v>
      </c>
      <c r="C12" s="99">
        <v>118</v>
      </c>
      <c r="D12" s="99">
        <v>118</v>
      </c>
    </row>
    <row r="13" spans="2:4" x14ac:dyDescent="0.4">
      <c r="B13" s="100">
        <v>122000</v>
      </c>
      <c r="C13" s="99">
        <v>126</v>
      </c>
      <c r="D13" s="99">
        <v>126</v>
      </c>
    </row>
    <row r="14" spans="2:4" x14ac:dyDescent="0.4">
      <c r="B14" s="100">
        <v>130000</v>
      </c>
      <c r="C14" s="99">
        <v>134</v>
      </c>
      <c r="D14" s="99">
        <v>134</v>
      </c>
    </row>
    <row r="15" spans="2:4" x14ac:dyDescent="0.4">
      <c r="B15" s="100">
        <v>138000</v>
      </c>
      <c r="C15" s="99">
        <v>142</v>
      </c>
      <c r="D15" s="99">
        <v>142</v>
      </c>
    </row>
    <row r="16" spans="2:4" x14ac:dyDescent="0.4">
      <c r="B16" s="100">
        <v>146000</v>
      </c>
      <c r="C16" s="99">
        <v>150</v>
      </c>
      <c r="D16" s="99">
        <v>150</v>
      </c>
    </row>
    <row r="17" spans="2:4" x14ac:dyDescent="0.4">
      <c r="B17" s="100">
        <v>155000</v>
      </c>
      <c r="C17" s="99">
        <v>160</v>
      </c>
      <c r="D17" s="99">
        <v>160</v>
      </c>
    </row>
    <row r="18" spans="2:4" x14ac:dyDescent="0.4">
      <c r="B18" s="100">
        <v>165000</v>
      </c>
      <c r="C18" s="99">
        <v>170</v>
      </c>
      <c r="D18" s="99">
        <v>170</v>
      </c>
    </row>
    <row r="19" spans="2:4" x14ac:dyDescent="0.4">
      <c r="B19" s="100">
        <v>175000</v>
      </c>
      <c r="C19" s="99">
        <v>180</v>
      </c>
      <c r="D19" s="99">
        <v>180</v>
      </c>
    </row>
    <row r="20" spans="2:4" x14ac:dyDescent="0.4">
      <c r="B20" s="100">
        <v>185000</v>
      </c>
      <c r="C20" s="99">
        <v>190</v>
      </c>
      <c r="D20" s="99">
        <v>190</v>
      </c>
    </row>
    <row r="21" spans="2:4" x14ac:dyDescent="0.4">
      <c r="B21" s="100">
        <v>195000</v>
      </c>
      <c r="C21" s="99">
        <v>200</v>
      </c>
      <c r="D21" s="99">
        <v>200</v>
      </c>
    </row>
    <row r="22" spans="2:4" x14ac:dyDescent="0.4">
      <c r="B22" s="100">
        <v>210000</v>
      </c>
      <c r="C22" s="99">
        <v>220</v>
      </c>
      <c r="D22" s="99">
        <v>220</v>
      </c>
    </row>
    <row r="23" spans="2:4" x14ac:dyDescent="0.4">
      <c r="B23" s="100">
        <v>230000</v>
      </c>
      <c r="C23" s="99">
        <v>240</v>
      </c>
      <c r="D23" s="99">
        <v>240</v>
      </c>
    </row>
    <row r="24" spans="2:4" x14ac:dyDescent="0.4">
      <c r="B24" s="100">
        <v>250000</v>
      </c>
      <c r="C24" s="99">
        <v>260</v>
      </c>
      <c r="D24" s="99">
        <v>260</v>
      </c>
    </row>
    <row r="25" spans="2:4" x14ac:dyDescent="0.4">
      <c r="B25" s="100">
        <v>270000</v>
      </c>
      <c r="C25" s="99">
        <v>280</v>
      </c>
      <c r="D25" s="99">
        <v>280</v>
      </c>
    </row>
    <row r="26" spans="2:4" x14ac:dyDescent="0.4">
      <c r="B26" s="100">
        <v>290000</v>
      </c>
      <c r="C26" s="99">
        <v>300</v>
      </c>
      <c r="D26" s="99">
        <v>300</v>
      </c>
    </row>
    <row r="27" spans="2:4" x14ac:dyDescent="0.4">
      <c r="B27" s="100">
        <v>310000</v>
      </c>
      <c r="C27" s="99">
        <v>320</v>
      </c>
      <c r="D27" s="99">
        <v>320</v>
      </c>
    </row>
    <row r="28" spans="2:4" x14ac:dyDescent="0.4">
      <c r="B28" s="100">
        <v>330000</v>
      </c>
      <c r="C28" s="99">
        <v>340</v>
      </c>
      <c r="D28" s="99">
        <v>340</v>
      </c>
    </row>
    <row r="29" spans="2:4" x14ac:dyDescent="0.4">
      <c r="B29" s="100">
        <v>350000</v>
      </c>
      <c r="C29" s="99">
        <v>360</v>
      </c>
      <c r="D29" s="99">
        <v>360</v>
      </c>
    </row>
    <row r="30" spans="2:4" x14ac:dyDescent="0.4">
      <c r="B30" s="100">
        <v>370000</v>
      </c>
      <c r="C30" s="99">
        <v>380</v>
      </c>
      <c r="D30" s="99">
        <v>380</v>
      </c>
    </row>
    <row r="31" spans="2:4" x14ac:dyDescent="0.4">
      <c r="B31" s="100">
        <v>395000</v>
      </c>
      <c r="C31" s="99">
        <v>410</v>
      </c>
      <c r="D31" s="99">
        <v>410</v>
      </c>
    </row>
    <row r="32" spans="2:4" x14ac:dyDescent="0.4">
      <c r="B32" s="100">
        <v>425000</v>
      </c>
      <c r="C32" s="99">
        <v>440</v>
      </c>
      <c r="D32" s="99">
        <v>440</v>
      </c>
    </row>
    <row r="33" spans="2:4" x14ac:dyDescent="0.4">
      <c r="B33" s="100">
        <v>455000</v>
      </c>
      <c r="C33" s="99">
        <v>470</v>
      </c>
      <c r="D33" s="99">
        <v>470</v>
      </c>
    </row>
    <row r="34" spans="2:4" x14ac:dyDescent="0.4">
      <c r="B34" s="100">
        <v>485000</v>
      </c>
      <c r="C34" s="99">
        <v>500</v>
      </c>
      <c r="D34" s="99">
        <v>500</v>
      </c>
    </row>
    <row r="35" spans="2:4" x14ac:dyDescent="0.4">
      <c r="B35" s="100">
        <v>515000</v>
      </c>
      <c r="C35" s="99">
        <v>530</v>
      </c>
      <c r="D35" s="99">
        <v>530</v>
      </c>
    </row>
    <row r="36" spans="2:4" x14ac:dyDescent="0.4">
      <c r="B36" s="100">
        <v>545000</v>
      </c>
      <c r="C36" s="99">
        <v>560</v>
      </c>
      <c r="D36" s="99">
        <v>560</v>
      </c>
    </row>
    <row r="37" spans="2:4" x14ac:dyDescent="0.4">
      <c r="B37" s="100">
        <v>575000</v>
      </c>
      <c r="C37" s="99">
        <v>590</v>
      </c>
      <c r="D37" s="99">
        <v>590</v>
      </c>
    </row>
    <row r="38" spans="2:4" x14ac:dyDescent="0.4">
      <c r="B38" s="100">
        <v>605000</v>
      </c>
      <c r="C38" s="99">
        <v>620</v>
      </c>
      <c r="D38" s="99">
        <v>620</v>
      </c>
    </row>
    <row r="39" spans="2:4" x14ac:dyDescent="0.4">
      <c r="B39" s="100">
        <v>635000</v>
      </c>
      <c r="C39" s="99">
        <v>650</v>
      </c>
      <c r="D39" s="99">
        <v>650</v>
      </c>
    </row>
    <row r="40" spans="2:4" x14ac:dyDescent="0.4">
      <c r="B40" s="100">
        <v>665000</v>
      </c>
      <c r="C40" s="99">
        <v>680</v>
      </c>
      <c r="D40" s="99">
        <v>650</v>
      </c>
    </row>
    <row r="41" spans="2:4" x14ac:dyDescent="0.4">
      <c r="B41" s="100">
        <v>695000</v>
      </c>
      <c r="C41" s="99">
        <v>710</v>
      </c>
      <c r="D41" s="99">
        <v>650</v>
      </c>
    </row>
    <row r="42" spans="2:4" x14ac:dyDescent="0.4">
      <c r="B42" s="100">
        <v>730000</v>
      </c>
      <c r="C42" s="99">
        <v>750</v>
      </c>
      <c r="D42" s="99">
        <v>650</v>
      </c>
    </row>
    <row r="43" spans="2:4" x14ac:dyDescent="0.4">
      <c r="B43" s="100">
        <v>770000</v>
      </c>
      <c r="C43" s="99">
        <v>790</v>
      </c>
      <c r="D43" s="99">
        <v>650</v>
      </c>
    </row>
    <row r="44" spans="2:4" x14ac:dyDescent="0.4">
      <c r="B44" s="100">
        <v>810000</v>
      </c>
      <c r="C44" s="99">
        <v>830</v>
      </c>
      <c r="D44" s="99">
        <v>650</v>
      </c>
    </row>
    <row r="45" spans="2:4" x14ac:dyDescent="0.4">
      <c r="B45" s="100">
        <v>855000</v>
      </c>
      <c r="C45" s="99">
        <v>880</v>
      </c>
      <c r="D45" s="99">
        <v>650</v>
      </c>
    </row>
    <row r="46" spans="2:4" x14ac:dyDescent="0.4">
      <c r="B46" s="100">
        <v>905000</v>
      </c>
      <c r="C46" s="99">
        <v>930</v>
      </c>
      <c r="D46" s="99">
        <v>650</v>
      </c>
    </row>
    <row r="47" spans="2:4" x14ac:dyDescent="0.4">
      <c r="B47" s="100">
        <v>955000</v>
      </c>
      <c r="C47" s="99">
        <v>980</v>
      </c>
      <c r="D47" s="99">
        <v>650</v>
      </c>
    </row>
    <row r="48" spans="2:4" x14ac:dyDescent="0.4">
      <c r="B48" s="100">
        <v>1005000</v>
      </c>
      <c r="C48" s="99">
        <v>1030</v>
      </c>
      <c r="D48" s="99">
        <v>650</v>
      </c>
    </row>
    <row r="49" spans="2:4" x14ac:dyDescent="0.4">
      <c r="B49" s="100">
        <v>1055000</v>
      </c>
      <c r="C49" s="99">
        <v>1090</v>
      </c>
      <c r="D49" s="99">
        <v>650</v>
      </c>
    </row>
    <row r="50" spans="2:4" x14ac:dyDescent="0.4">
      <c r="B50" s="100">
        <v>1115000</v>
      </c>
      <c r="C50" s="99">
        <v>1150</v>
      </c>
      <c r="D50" s="99">
        <v>650</v>
      </c>
    </row>
    <row r="51" spans="2:4" x14ac:dyDescent="0.4">
      <c r="B51" s="100">
        <v>1175000</v>
      </c>
      <c r="C51" s="99">
        <v>1210</v>
      </c>
      <c r="D51" s="99">
        <v>650</v>
      </c>
    </row>
    <row r="52" spans="2:4" x14ac:dyDescent="0.4">
      <c r="B52" s="100">
        <v>1235000</v>
      </c>
      <c r="C52" s="99">
        <v>1270</v>
      </c>
      <c r="D52" s="99">
        <v>650</v>
      </c>
    </row>
    <row r="53" spans="2:4" x14ac:dyDescent="0.4">
      <c r="B53" s="100">
        <v>1295000</v>
      </c>
      <c r="C53" s="99">
        <v>1330</v>
      </c>
      <c r="D53" s="99">
        <v>650</v>
      </c>
    </row>
    <row r="54" spans="2:4" x14ac:dyDescent="0.4">
      <c r="B54" s="100">
        <v>1355000</v>
      </c>
      <c r="C54" s="99">
        <v>1390</v>
      </c>
      <c r="D54" s="99">
        <v>650</v>
      </c>
    </row>
    <row r="55" spans="2:4" x14ac:dyDescent="0.4">
      <c r="B55" s="130">
        <v>10000000</v>
      </c>
      <c r="C55" s="130">
        <v>1390</v>
      </c>
      <c r="D55" s="130">
        <v>650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試算</vt:lpstr>
      <vt:lpstr>等級表</vt:lpstr>
      <vt:lpstr>試算!Print_Area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 8</dc:creator>
  <cp:lastModifiedBy>Mate 8</cp:lastModifiedBy>
  <cp:lastPrinted>2024-11-29T07:22:05Z</cp:lastPrinted>
  <dcterms:created xsi:type="dcterms:W3CDTF">2024-09-23T05:24:38Z</dcterms:created>
  <dcterms:modified xsi:type="dcterms:W3CDTF">2024-12-09T09:30:28Z</dcterms:modified>
</cp:coreProperties>
</file>